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教育総務課\1.教育総務グループ\６奨学金・入学一時金\★所得計算シート★\"/>
    </mc:Choice>
  </mc:AlternateContent>
  <xr:revisionPtr revIDLastSave="0" documentId="13_ncr:1_{14062462-7370-4283-8DE3-74C5D31E57F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ワークシート（入力用）" sheetId="4" r:id="rId1"/>
    <sheet name="入力例①" sheetId="5" r:id="rId2"/>
    <sheet name="入力例②" sheetId="6" r:id="rId3"/>
    <sheet name="入力例③" sheetId="7" r:id="rId4"/>
  </sheets>
  <definedNames>
    <definedName name="_xlnm.Print_Area" localSheetId="0">'ワークシート（入力用）'!$A$1:$W$43</definedName>
    <definedName name="_xlnm.Print_Area" localSheetId="1">入力例①!$A$1:$AY$43</definedName>
    <definedName name="_xlnm.Print_Area" localSheetId="2">入力例②!$A$1:$AY$43</definedName>
    <definedName name="_xlnm.Print_Area" localSheetId="3">入力例③!$A$1:$AY$43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7" l="1"/>
  <c r="C47" i="7"/>
  <c r="AC33" i="7"/>
  <c r="AP33" i="7" s="1"/>
  <c r="Y33" i="7"/>
  <c r="AC32" i="7"/>
  <c r="Y32" i="7"/>
  <c r="AG32" i="7" s="1"/>
  <c r="AQ32" i="7" s="1"/>
  <c r="B32" i="7"/>
  <c r="E32" i="7" s="1"/>
  <c r="AC31" i="7"/>
  <c r="Y31" i="7"/>
  <c r="AG31" i="7" s="1"/>
  <c r="AQ31" i="7" s="1"/>
  <c r="B31" i="7"/>
  <c r="E31" i="7" s="1"/>
  <c r="AC30" i="7"/>
  <c r="B30" i="7"/>
  <c r="E30" i="7" s="1"/>
  <c r="AC29" i="7"/>
  <c r="Y29" i="7"/>
  <c r="AG29" i="7" s="1"/>
  <c r="AQ29" i="7" s="1"/>
  <c r="B29" i="7"/>
  <c r="E29" i="7" s="1"/>
  <c r="AC28" i="7"/>
  <c r="Y28" i="7"/>
  <c r="AG28" i="7" s="1"/>
  <c r="AQ28" i="7" s="1"/>
  <c r="B28" i="7"/>
  <c r="E28" i="7" s="1"/>
  <c r="AC27" i="7"/>
  <c r="Y27" i="7"/>
  <c r="AG27" i="7" s="1"/>
  <c r="AQ27" i="7" s="1"/>
  <c r="B27" i="7"/>
  <c r="E27" i="7" s="1"/>
  <c r="AC26" i="7"/>
  <c r="B26" i="7"/>
  <c r="AC25" i="7"/>
  <c r="B25" i="7"/>
  <c r="AN20" i="7"/>
  <c r="AM20" i="7"/>
  <c r="AL20" i="7"/>
  <c r="AK20" i="7"/>
  <c r="AJ20" i="7"/>
  <c r="AH20" i="7"/>
  <c r="AG20" i="7"/>
  <c r="AF20" i="7"/>
  <c r="AE20" i="7"/>
  <c r="AC20" i="7"/>
  <c r="AB20" i="7"/>
  <c r="AA20" i="7"/>
  <c r="Z20" i="7"/>
  <c r="Y20" i="7"/>
  <c r="E20" i="7"/>
  <c r="AN19" i="7"/>
  <c r="AM19" i="7"/>
  <c r="AL19" i="7"/>
  <c r="AK19" i="7"/>
  <c r="AJ19" i="7"/>
  <c r="AH19" i="7"/>
  <c r="AG19" i="7"/>
  <c r="AF19" i="7"/>
  <c r="AE19" i="7"/>
  <c r="AC19" i="7"/>
  <c r="AB19" i="7"/>
  <c r="AA19" i="7"/>
  <c r="Z19" i="7"/>
  <c r="Y19" i="7"/>
  <c r="E19" i="7"/>
  <c r="AN18" i="7"/>
  <c r="AM18" i="7"/>
  <c r="AL18" i="7"/>
  <c r="AK18" i="7"/>
  <c r="AJ18" i="7"/>
  <c r="AH18" i="7"/>
  <c r="AG18" i="7"/>
  <c r="AF18" i="7"/>
  <c r="AE18" i="7"/>
  <c r="AC18" i="7"/>
  <c r="AB18" i="7"/>
  <c r="AA18" i="7"/>
  <c r="Z18" i="7"/>
  <c r="Y18" i="7"/>
  <c r="E18" i="7"/>
  <c r="Y30" i="7" s="1"/>
  <c r="AN17" i="7"/>
  <c r="AM17" i="7"/>
  <c r="AL17" i="7"/>
  <c r="AK17" i="7"/>
  <c r="AJ17" i="7"/>
  <c r="AH17" i="7"/>
  <c r="AG17" i="7"/>
  <c r="AF17" i="7"/>
  <c r="AE17" i="7"/>
  <c r="AC17" i="7"/>
  <c r="AB17" i="7"/>
  <c r="AA17" i="7"/>
  <c r="Z17" i="7"/>
  <c r="Y17" i="7"/>
  <c r="E17" i="7"/>
  <c r="AN16" i="7"/>
  <c r="AM16" i="7"/>
  <c r="AL16" i="7"/>
  <c r="AK16" i="7"/>
  <c r="AJ16" i="7"/>
  <c r="AH16" i="7"/>
  <c r="AG16" i="7"/>
  <c r="AF16" i="7"/>
  <c r="AE16" i="7"/>
  <c r="AC16" i="7"/>
  <c r="AB16" i="7"/>
  <c r="AA16" i="7"/>
  <c r="Z16" i="7"/>
  <c r="Y16" i="7"/>
  <c r="E16" i="7"/>
  <c r="AN15" i="7"/>
  <c r="AM15" i="7"/>
  <c r="AL15" i="7"/>
  <c r="AK15" i="7"/>
  <c r="AJ15" i="7"/>
  <c r="AH15" i="7"/>
  <c r="AG15" i="7"/>
  <c r="AF15" i="7"/>
  <c r="AE15" i="7"/>
  <c r="AC15" i="7"/>
  <c r="AB15" i="7"/>
  <c r="AA15" i="7"/>
  <c r="Z15" i="7"/>
  <c r="Y15" i="7"/>
  <c r="AN14" i="7"/>
  <c r="AM14" i="7"/>
  <c r="AL14" i="7"/>
  <c r="AK14" i="7"/>
  <c r="AJ14" i="7"/>
  <c r="AH14" i="7"/>
  <c r="AG14" i="7"/>
  <c r="AF14" i="7"/>
  <c r="AE14" i="7"/>
  <c r="AC14" i="7"/>
  <c r="AB14" i="7"/>
  <c r="AA14" i="7"/>
  <c r="Z14" i="7"/>
  <c r="Y14" i="7"/>
  <c r="E14" i="7"/>
  <c r="Y26" i="7" s="1"/>
  <c r="AN13" i="7"/>
  <c r="AM13" i="7"/>
  <c r="AL13" i="7"/>
  <c r="AK13" i="7"/>
  <c r="AJ13" i="7"/>
  <c r="AH13" i="7"/>
  <c r="AG13" i="7"/>
  <c r="AF13" i="7"/>
  <c r="AE13" i="7"/>
  <c r="AC13" i="7"/>
  <c r="AB13" i="7"/>
  <c r="AA13" i="7"/>
  <c r="Z13" i="7"/>
  <c r="E13" i="7" s="1"/>
  <c r="Y25" i="7" s="1"/>
  <c r="Y13" i="7"/>
  <c r="C48" i="6"/>
  <c r="C47" i="6"/>
  <c r="AC33" i="6"/>
  <c r="AG33" i="6" s="1"/>
  <c r="AQ33" i="6" s="1"/>
  <c r="Y33" i="6"/>
  <c r="AP33" i="6" s="1"/>
  <c r="AC32" i="6"/>
  <c r="Y32" i="6"/>
  <c r="AG32" i="6" s="1"/>
  <c r="AQ32" i="6" s="1"/>
  <c r="B32" i="6"/>
  <c r="E32" i="6" s="1"/>
  <c r="AC31" i="6"/>
  <c r="Y31" i="6"/>
  <c r="AG31" i="6" s="1"/>
  <c r="AQ31" i="6" s="1"/>
  <c r="B31" i="6"/>
  <c r="E31" i="6" s="1"/>
  <c r="AC30" i="6"/>
  <c r="B30" i="6"/>
  <c r="E30" i="6" s="1"/>
  <c r="AC29" i="6"/>
  <c r="B29" i="6"/>
  <c r="E29" i="6" s="1"/>
  <c r="AC28" i="6"/>
  <c r="Y28" i="6"/>
  <c r="AG28" i="6" s="1"/>
  <c r="AQ28" i="6" s="1"/>
  <c r="B28" i="6"/>
  <c r="E28" i="6" s="1"/>
  <c r="AC27" i="6"/>
  <c r="Y27" i="6"/>
  <c r="AG27" i="6" s="1"/>
  <c r="AQ27" i="6" s="1"/>
  <c r="B27" i="6"/>
  <c r="E27" i="6" s="1"/>
  <c r="AC26" i="6"/>
  <c r="B26" i="6"/>
  <c r="AC25" i="6"/>
  <c r="B25" i="6"/>
  <c r="AN20" i="6"/>
  <c r="AM20" i="6"/>
  <c r="AL20" i="6"/>
  <c r="AK20" i="6"/>
  <c r="AJ20" i="6"/>
  <c r="AH20" i="6"/>
  <c r="AG20" i="6"/>
  <c r="AF20" i="6"/>
  <c r="AE20" i="6"/>
  <c r="AC20" i="6"/>
  <c r="AB20" i="6"/>
  <c r="AA20" i="6"/>
  <c r="Z20" i="6"/>
  <c r="Y20" i="6"/>
  <c r="E20" i="6"/>
  <c r="AN19" i="6"/>
  <c r="AM19" i="6"/>
  <c r="AL19" i="6"/>
  <c r="AK19" i="6"/>
  <c r="AJ19" i="6"/>
  <c r="AH19" i="6"/>
  <c r="AG19" i="6"/>
  <c r="AF19" i="6"/>
  <c r="AE19" i="6"/>
  <c r="AC19" i="6"/>
  <c r="AB19" i="6"/>
  <c r="AA19" i="6"/>
  <c r="Z19" i="6"/>
  <c r="Y19" i="6"/>
  <c r="E19" i="6"/>
  <c r="AN18" i="6"/>
  <c r="AM18" i="6"/>
  <c r="AL18" i="6"/>
  <c r="AK18" i="6"/>
  <c r="AJ18" i="6"/>
  <c r="AH18" i="6"/>
  <c r="AG18" i="6"/>
  <c r="AF18" i="6"/>
  <c r="AE18" i="6"/>
  <c r="AC18" i="6"/>
  <c r="AB18" i="6"/>
  <c r="AA18" i="6"/>
  <c r="Z18" i="6"/>
  <c r="Y18" i="6"/>
  <c r="E18" i="6"/>
  <c r="Y30" i="6" s="1"/>
  <c r="AN17" i="6"/>
  <c r="AM17" i="6"/>
  <c r="AL17" i="6"/>
  <c r="AK17" i="6"/>
  <c r="AJ17" i="6"/>
  <c r="AH17" i="6"/>
  <c r="AG17" i="6"/>
  <c r="AF17" i="6"/>
  <c r="AE17" i="6"/>
  <c r="AC17" i="6"/>
  <c r="AB17" i="6"/>
  <c r="AA17" i="6"/>
  <c r="Z17" i="6"/>
  <c r="Y17" i="6"/>
  <c r="E17" i="6"/>
  <c r="Y29" i="6" s="1"/>
  <c r="AN16" i="6"/>
  <c r="AM16" i="6"/>
  <c r="AL16" i="6"/>
  <c r="AK16" i="6"/>
  <c r="AJ16" i="6"/>
  <c r="AH16" i="6"/>
  <c r="AG16" i="6"/>
  <c r="AF16" i="6"/>
  <c r="AE16" i="6"/>
  <c r="AC16" i="6"/>
  <c r="AB16" i="6"/>
  <c r="AA16" i="6"/>
  <c r="Z16" i="6"/>
  <c r="Y16" i="6"/>
  <c r="E16" i="6"/>
  <c r="AN15" i="6"/>
  <c r="AM15" i="6"/>
  <c r="AL15" i="6"/>
  <c r="AK15" i="6"/>
  <c r="AJ15" i="6"/>
  <c r="AH15" i="6"/>
  <c r="AG15" i="6"/>
  <c r="AF15" i="6"/>
  <c r="AE15" i="6"/>
  <c r="AC15" i="6"/>
  <c r="AB15" i="6"/>
  <c r="AA15" i="6"/>
  <c r="Z15" i="6"/>
  <c r="Y15" i="6"/>
  <c r="AN14" i="6"/>
  <c r="AM14" i="6"/>
  <c r="AL14" i="6"/>
  <c r="AK14" i="6"/>
  <c r="AJ14" i="6"/>
  <c r="AH14" i="6"/>
  <c r="AG14" i="6"/>
  <c r="AF14" i="6"/>
  <c r="AE14" i="6"/>
  <c r="AC14" i="6"/>
  <c r="AB14" i="6"/>
  <c r="AA14" i="6"/>
  <c r="Z14" i="6"/>
  <c r="Y14" i="6"/>
  <c r="E14" i="6"/>
  <c r="Y26" i="6" s="1"/>
  <c r="AN13" i="6"/>
  <c r="AM13" i="6"/>
  <c r="AL13" i="6"/>
  <c r="AK13" i="6"/>
  <c r="AJ13" i="6"/>
  <c r="AH13" i="6"/>
  <c r="AG13" i="6"/>
  <c r="AF13" i="6"/>
  <c r="AE13" i="6"/>
  <c r="AC13" i="6"/>
  <c r="AB13" i="6"/>
  <c r="AA13" i="6"/>
  <c r="Z13" i="6"/>
  <c r="Y13" i="6"/>
  <c r="E13" i="6" s="1"/>
  <c r="Y25" i="6" s="1"/>
  <c r="D53" i="7" l="1"/>
  <c r="AG26" i="7"/>
  <c r="AQ26" i="7" s="1"/>
  <c r="E26" i="7" s="1"/>
  <c r="AP26" i="7"/>
  <c r="AG25" i="7"/>
  <c r="AQ25" i="7" s="1"/>
  <c r="E25" i="7" s="1"/>
  <c r="AP25" i="7"/>
  <c r="AG30" i="7"/>
  <c r="AQ30" i="7" s="1"/>
  <c r="AP30" i="7"/>
  <c r="AP27" i="7"/>
  <c r="AP28" i="7"/>
  <c r="AP29" i="7"/>
  <c r="AP31" i="7"/>
  <c r="AP32" i="7"/>
  <c r="D28" i="7"/>
  <c r="D25" i="7"/>
  <c r="D26" i="7"/>
  <c r="D27" i="7"/>
  <c r="D29" i="7"/>
  <c r="D30" i="7"/>
  <c r="D31" i="7"/>
  <c r="D32" i="7"/>
  <c r="AG33" i="7"/>
  <c r="AQ33" i="7" s="1"/>
  <c r="D53" i="6"/>
  <c r="E26" i="6"/>
  <c r="AG30" i="6"/>
  <c r="AQ30" i="6" s="1"/>
  <c r="AP30" i="6"/>
  <c r="AG26" i="6"/>
  <c r="AQ26" i="6" s="1"/>
  <c r="AP26" i="6"/>
  <c r="AG29" i="6"/>
  <c r="AQ29" i="6" s="1"/>
  <c r="AP29" i="6"/>
  <c r="AG25" i="6"/>
  <c r="AQ25" i="6" s="1"/>
  <c r="E25" i="6" s="1"/>
  <c r="AP25" i="6"/>
  <c r="AP27" i="6"/>
  <c r="AP28" i="6"/>
  <c r="AP31" i="6"/>
  <c r="AP32" i="6"/>
  <c r="D25" i="6"/>
  <c r="D26" i="6"/>
  <c r="D27" i="6"/>
  <c r="D28" i="6"/>
  <c r="D29" i="6"/>
  <c r="D30" i="6"/>
  <c r="D31" i="6"/>
  <c r="D32" i="6"/>
  <c r="E33" i="7" l="1"/>
  <c r="D33" i="7"/>
  <c r="D36" i="7" s="1"/>
  <c r="D40" i="7" s="1"/>
  <c r="E33" i="6"/>
  <c r="D33" i="6"/>
  <c r="M42" i="7" l="1"/>
  <c r="E42" i="7"/>
  <c r="D36" i="6"/>
  <c r="D40" i="6" s="1"/>
  <c r="M42" i="6" s="1"/>
  <c r="E42" i="6" l="1"/>
  <c r="E13" i="5" l="1"/>
  <c r="C48" i="5"/>
  <c r="C47" i="5"/>
  <c r="AC33" i="5"/>
  <c r="Y33" i="5"/>
  <c r="AP33" i="5" s="1"/>
  <c r="AC32" i="5"/>
  <c r="E32" i="5"/>
  <c r="D32" i="5"/>
  <c r="B32" i="5"/>
  <c r="AC31" i="5"/>
  <c r="E31" i="5"/>
  <c r="D31" i="5"/>
  <c r="B31" i="5"/>
  <c r="AC30" i="5"/>
  <c r="E30" i="5"/>
  <c r="D30" i="5"/>
  <c r="B30" i="5"/>
  <c r="AC29" i="5"/>
  <c r="E29" i="5"/>
  <c r="D29" i="5"/>
  <c r="B29" i="5"/>
  <c r="AC28" i="5"/>
  <c r="E28" i="5"/>
  <c r="D28" i="5"/>
  <c r="B28" i="5"/>
  <c r="AC27" i="5"/>
  <c r="AG27" i="5" s="1"/>
  <c r="AQ27" i="5" s="1"/>
  <c r="Y27" i="5"/>
  <c r="E27" i="5"/>
  <c r="D27" i="5"/>
  <c r="B27" i="5"/>
  <c r="AC26" i="5"/>
  <c r="B26" i="5"/>
  <c r="D26" i="5" s="1"/>
  <c r="AC25" i="5"/>
  <c r="B25" i="5"/>
  <c r="D25" i="5" s="1"/>
  <c r="AN20" i="5"/>
  <c r="AM20" i="5"/>
  <c r="AL20" i="5"/>
  <c r="AK20" i="5"/>
  <c r="AJ20" i="5"/>
  <c r="AH20" i="5"/>
  <c r="AG20" i="5"/>
  <c r="AF20" i="5"/>
  <c r="AE20" i="5"/>
  <c r="AC20" i="5"/>
  <c r="AB20" i="5"/>
  <c r="AA20" i="5"/>
  <c r="Z20" i="5"/>
  <c r="Y20" i="5"/>
  <c r="E20" i="5"/>
  <c r="Y32" i="5" s="1"/>
  <c r="AN19" i="5"/>
  <c r="AM19" i="5"/>
  <c r="AL19" i="5"/>
  <c r="AK19" i="5"/>
  <c r="AJ19" i="5"/>
  <c r="AH19" i="5"/>
  <c r="AG19" i="5"/>
  <c r="AF19" i="5"/>
  <c r="AE19" i="5"/>
  <c r="AC19" i="5"/>
  <c r="AB19" i="5"/>
  <c r="AA19" i="5"/>
  <c r="Z19" i="5"/>
  <c r="Y19" i="5"/>
  <c r="E19" i="5"/>
  <c r="Y31" i="5" s="1"/>
  <c r="AN18" i="5"/>
  <c r="AM18" i="5"/>
  <c r="AL18" i="5"/>
  <c r="AK18" i="5"/>
  <c r="AJ18" i="5"/>
  <c r="AH18" i="5"/>
  <c r="AG18" i="5"/>
  <c r="AF18" i="5"/>
  <c r="AE18" i="5"/>
  <c r="AC18" i="5"/>
  <c r="AB18" i="5"/>
  <c r="AA18" i="5"/>
  <c r="Z18" i="5"/>
  <c r="Y18" i="5"/>
  <c r="E18" i="5"/>
  <c r="Y30" i="5" s="1"/>
  <c r="AN17" i="5"/>
  <c r="AM17" i="5"/>
  <c r="AL17" i="5"/>
  <c r="AK17" i="5"/>
  <c r="AJ17" i="5"/>
  <c r="AH17" i="5"/>
  <c r="AG17" i="5"/>
  <c r="AF17" i="5"/>
  <c r="AE17" i="5"/>
  <c r="AC17" i="5"/>
  <c r="AB17" i="5"/>
  <c r="AA17" i="5"/>
  <c r="Z17" i="5"/>
  <c r="Y17" i="5"/>
  <c r="E17" i="5"/>
  <c r="Y29" i="5" s="1"/>
  <c r="AN16" i="5"/>
  <c r="AM16" i="5"/>
  <c r="AL16" i="5"/>
  <c r="AK16" i="5"/>
  <c r="AJ16" i="5"/>
  <c r="AH16" i="5"/>
  <c r="AG16" i="5"/>
  <c r="AF16" i="5"/>
  <c r="AE16" i="5"/>
  <c r="AC16" i="5"/>
  <c r="AB16" i="5"/>
  <c r="AA16" i="5"/>
  <c r="Z16" i="5"/>
  <c r="Y16" i="5"/>
  <c r="E16" i="5"/>
  <c r="Y28" i="5" s="1"/>
  <c r="AN15" i="5"/>
  <c r="AM15" i="5"/>
  <c r="AL15" i="5"/>
  <c r="AK15" i="5"/>
  <c r="AJ15" i="5"/>
  <c r="AH15" i="5"/>
  <c r="AG15" i="5"/>
  <c r="AF15" i="5"/>
  <c r="AE15" i="5"/>
  <c r="AC15" i="5"/>
  <c r="AB15" i="5"/>
  <c r="AA15" i="5"/>
  <c r="Z15" i="5"/>
  <c r="Y15" i="5"/>
  <c r="AN14" i="5"/>
  <c r="AM14" i="5"/>
  <c r="AL14" i="5"/>
  <c r="AK14" i="5"/>
  <c r="AJ14" i="5"/>
  <c r="AH14" i="5"/>
  <c r="AG14" i="5"/>
  <c r="AF14" i="5"/>
  <c r="AE14" i="5"/>
  <c r="AC14" i="5"/>
  <c r="AB14" i="5"/>
  <c r="AA14" i="5"/>
  <c r="Z14" i="5"/>
  <c r="Y14" i="5"/>
  <c r="E14" i="5"/>
  <c r="Y26" i="5" s="1"/>
  <c r="AG26" i="5" s="1"/>
  <c r="AQ26" i="5" s="1"/>
  <c r="E26" i="5" s="1"/>
  <c r="AN13" i="5"/>
  <c r="AM13" i="5"/>
  <c r="AL13" i="5"/>
  <c r="AK13" i="5"/>
  <c r="AJ13" i="5"/>
  <c r="AH13" i="5"/>
  <c r="AG13" i="5"/>
  <c r="AF13" i="5"/>
  <c r="AE13" i="5"/>
  <c r="AC13" i="5"/>
  <c r="AB13" i="5"/>
  <c r="AA13" i="5"/>
  <c r="Z13" i="5"/>
  <c r="Y13" i="5"/>
  <c r="E14" i="4"/>
  <c r="E32" i="4"/>
  <c r="AQ32" i="4"/>
  <c r="AQ33" i="4"/>
  <c r="AP32" i="4"/>
  <c r="AP33" i="4"/>
  <c r="AM14" i="4"/>
  <c r="AM13" i="4"/>
  <c r="AC26" i="4"/>
  <c r="AC27" i="4"/>
  <c r="AC28" i="4"/>
  <c r="AC29" i="4"/>
  <c r="AC30" i="4"/>
  <c r="AC31" i="4"/>
  <c r="Y32" i="4"/>
  <c r="AC32" i="4"/>
  <c r="AG32" i="4"/>
  <c r="Y33" i="4"/>
  <c r="AC33" i="4"/>
  <c r="AG33" i="4"/>
  <c r="AC25" i="4"/>
  <c r="E16" i="4"/>
  <c r="Y28" i="4" s="1"/>
  <c r="E17" i="4"/>
  <c r="Y29" i="4" s="1"/>
  <c r="E18" i="4"/>
  <c r="Y30" i="4" s="1"/>
  <c r="E19" i="4"/>
  <c r="Y31" i="4" s="1"/>
  <c r="AP31" i="4" s="1"/>
  <c r="E20" i="4"/>
  <c r="Y14" i="4"/>
  <c r="Z14" i="4"/>
  <c r="Y15" i="4"/>
  <c r="Y27" i="4" s="1"/>
  <c r="Z15" i="4"/>
  <c r="Y16" i="4"/>
  <c r="Z16" i="4"/>
  <c r="Y17" i="4"/>
  <c r="Z17" i="4"/>
  <c r="Y18" i="4"/>
  <c r="Z18" i="4"/>
  <c r="Y19" i="4"/>
  <c r="Z19" i="4"/>
  <c r="Y20" i="4"/>
  <c r="Z20" i="4"/>
  <c r="Z13" i="4"/>
  <c r="Y13" i="4"/>
  <c r="C47" i="4"/>
  <c r="C48" i="4"/>
  <c r="AM15" i="4"/>
  <c r="AM16" i="4"/>
  <c r="AM17" i="4"/>
  <c r="AM18" i="4"/>
  <c r="AM19" i="4"/>
  <c r="AM20" i="4"/>
  <c r="AJ20" i="4"/>
  <c r="AJ14" i="4"/>
  <c r="AK14" i="4"/>
  <c r="AL14" i="4"/>
  <c r="AN14" i="4"/>
  <c r="AJ15" i="4"/>
  <c r="AK15" i="4"/>
  <c r="AL15" i="4"/>
  <c r="AN15" i="4"/>
  <c r="AJ16" i="4"/>
  <c r="AK16" i="4"/>
  <c r="AL16" i="4"/>
  <c r="AN16" i="4"/>
  <c r="AJ17" i="4"/>
  <c r="AK17" i="4"/>
  <c r="AL17" i="4"/>
  <c r="AN17" i="4"/>
  <c r="AJ18" i="4"/>
  <c r="AK18" i="4"/>
  <c r="AL18" i="4"/>
  <c r="AN18" i="4"/>
  <c r="AJ19" i="4"/>
  <c r="AK19" i="4"/>
  <c r="AL19" i="4"/>
  <c r="AN19" i="4"/>
  <c r="AK20" i="4"/>
  <c r="AL20" i="4"/>
  <c r="AN20" i="4"/>
  <c r="AK13" i="4"/>
  <c r="AL13" i="4"/>
  <c r="AN13" i="4"/>
  <c r="AJ13" i="4"/>
  <c r="AE14" i="4"/>
  <c r="AF14" i="4"/>
  <c r="AG14" i="4"/>
  <c r="AH14" i="4"/>
  <c r="AE15" i="4"/>
  <c r="AF15" i="4"/>
  <c r="AG15" i="4"/>
  <c r="AH15" i="4"/>
  <c r="AE16" i="4"/>
  <c r="AF16" i="4"/>
  <c r="AG16" i="4"/>
  <c r="AH16" i="4"/>
  <c r="AE17" i="4"/>
  <c r="AF17" i="4"/>
  <c r="AG17" i="4"/>
  <c r="AH17" i="4"/>
  <c r="AE18" i="4"/>
  <c r="AF18" i="4"/>
  <c r="AG18" i="4"/>
  <c r="AH18" i="4"/>
  <c r="AE19" i="4"/>
  <c r="AF19" i="4"/>
  <c r="AG19" i="4"/>
  <c r="AH19" i="4"/>
  <c r="AE20" i="4"/>
  <c r="AF20" i="4"/>
  <c r="AG20" i="4"/>
  <c r="AH20" i="4"/>
  <c r="AH13" i="4"/>
  <c r="AG13" i="4"/>
  <c r="AF13" i="4"/>
  <c r="AE13" i="4"/>
  <c r="AA14" i="4"/>
  <c r="AB14" i="4"/>
  <c r="AC14" i="4"/>
  <c r="AA15" i="4"/>
  <c r="AB15" i="4"/>
  <c r="AC15" i="4"/>
  <c r="AA16" i="4"/>
  <c r="AB16" i="4"/>
  <c r="AC16" i="4"/>
  <c r="AA17" i="4"/>
  <c r="AB17" i="4"/>
  <c r="AC17" i="4"/>
  <c r="AA18" i="4"/>
  <c r="AB18" i="4"/>
  <c r="AC18" i="4"/>
  <c r="AA19" i="4"/>
  <c r="AB19" i="4"/>
  <c r="AC19" i="4"/>
  <c r="AA20" i="4"/>
  <c r="AB20" i="4"/>
  <c r="AC20" i="4"/>
  <c r="AB13" i="4"/>
  <c r="AC13" i="4"/>
  <c r="AA13" i="4"/>
  <c r="B32" i="4"/>
  <c r="D32" i="4" s="1"/>
  <c r="B31" i="4"/>
  <c r="D31" i="4" s="1"/>
  <c r="B30" i="4"/>
  <c r="D30" i="4" s="1"/>
  <c r="B29" i="4"/>
  <c r="D29" i="4" s="1"/>
  <c r="B28" i="4"/>
  <c r="D28" i="4" s="1"/>
  <c r="B27" i="4"/>
  <c r="D27" i="4" s="1"/>
  <c r="B26" i="4"/>
  <c r="D26" i="4" s="1"/>
  <c r="B25" i="4"/>
  <c r="D25" i="4" s="1"/>
  <c r="Y25" i="5" l="1"/>
  <c r="AP26" i="5"/>
  <c r="D33" i="5"/>
  <c r="D53" i="5"/>
  <c r="AG29" i="5"/>
  <c r="AQ29" i="5" s="1"/>
  <c r="AP29" i="5"/>
  <c r="AG28" i="5"/>
  <c r="AQ28" i="5" s="1"/>
  <c r="AP28" i="5"/>
  <c r="AG32" i="5"/>
  <c r="AQ32" i="5" s="1"/>
  <c r="AP32" i="5"/>
  <c r="AG25" i="5"/>
  <c r="AQ25" i="5" s="1"/>
  <c r="E25" i="5" s="1"/>
  <c r="E33" i="5" s="1"/>
  <c r="D36" i="5" s="1"/>
  <c r="AP25" i="5"/>
  <c r="AG31" i="5"/>
  <c r="AQ31" i="5" s="1"/>
  <c r="AP31" i="5"/>
  <c r="AG30" i="5"/>
  <c r="AQ30" i="5" s="1"/>
  <c r="AP30" i="5"/>
  <c r="AP27" i="5"/>
  <c r="AG33" i="5"/>
  <c r="AQ33" i="5" s="1"/>
  <c r="E28" i="4"/>
  <c r="AG30" i="4"/>
  <c r="AQ30" i="4" s="1"/>
  <c r="AP30" i="4"/>
  <c r="AG29" i="4"/>
  <c r="AQ29" i="4" s="1"/>
  <c r="AP29" i="4"/>
  <c r="E30" i="4"/>
  <c r="E29" i="4"/>
  <c r="E31" i="4"/>
  <c r="AG31" i="4"/>
  <c r="AQ31" i="4" s="1"/>
  <c r="E27" i="4"/>
  <c r="AG28" i="4"/>
  <c r="AQ28" i="4" s="1"/>
  <c r="AP28" i="4"/>
  <c r="AG27" i="4"/>
  <c r="AQ27" i="4" s="1"/>
  <c r="AP27" i="4"/>
  <c r="Y26" i="4"/>
  <c r="E13" i="4"/>
  <c r="Y25" i="4" s="1"/>
  <c r="D53" i="4"/>
  <c r="D33" i="4"/>
  <c r="D40" i="5" l="1"/>
  <c r="M42" i="5" s="1"/>
  <c r="AG26" i="4"/>
  <c r="AQ26" i="4" s="1"/>
  <c r="E26" i="4" s="1"/>
  <c r="AP26" i="4"/>
  <c r="AP25" i="4"/>
  <c r="AG25" i="4"/>
  <c r="AQ25" i="4" s="1"/>
  <c r="E25" i="4" s="1"/>
  <c r="E42" i="5" l="1"/>
  <c r="E33" i="4"/>
  <c r="D36" i="4" l="1"/>
  <c r="D40" i="4" s="1"/>
  <c r="M42" i="4" l="1"/>
  <c r="E4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下野市</author>
  </authors>
  <commentList>
    <comment ref="D12" authorId="0" shapeId="0" xr:uid="{5189468D-6253-48E8-8717-A382EAB192B3}">
      <text>
        <r>
          <rPr>
            <b/>
            <sz val="9"/>
            <color indexed="81"/>
            <rFont val="MS P ゴシック"/>
            <family val="3"/>
            <charset val="128"/>
          </rPr>
          <t>下野市:</t>
        </r>
        <r>
          <rPr>
            <sz val="9"/>
            <color indexed="81"/>
            <rFont val="MS P ゴシック"/>
            <family val="3"/>
            <charset val="128"/>
          </rPr>
          <t xml:space="preserve">
就学者または就学前の子</t>
        </r>
      </text>
    </comment>
  </commentList>
</comments>
</file>

<file path=xl/sharedStrings.xml><?xml version="1.0" encoding="utf-8"?>
<sst xmlns="http://schemas.openxmlformats.org/spreadsheetml/2006/main" count="306" uniqueCount="65">
  <si>
    <t>奨学金の種別を選択してください</t>
    <rPh sb="0" eb="3">
      <t>ショウガクキン</t>
    </rPh>
    <rPh sb="4" eb="6">
      <t>シュベツ</t>
    </rPh>
    <rPh sb="7" eb="9">
      <t>センタク</t>
    </rPh>
    <phoneticPr fontId="3"/>
  </si>
  <si>
    <t>プルダウンから選択</t>
    <rPh sb="7" eb="9">
      <t>センタク</t>
    </rPh>
    <phoneticPr fontId="3"/>
  </si>
  <si>
    <t>人数または金額を入力</t>
    <rPh sb="0" eb="2">
      <t>ニンズウ</t>
    </rPh>
    <rPh sb="5" eb="7">
      <t>キンガク</t>
    </rPh>
    <rPh sb="8" eb="10">
      <t>ニュウリョク</t>
    </rPh>
    <phoneticPr fontId="3"/>
  </si>
  <si>
    <t>人</t>
    <rPh sb="0" eb="1">
      <t>ニン</t>
    </rPh>
    <phoneticPr fontId="3"/>
  </si>
  <si>
    <t>②特別控除合計額</t>
    <rPh sb="1" eb="3">
      <t>トクベツ</t>
    </rPh>
    <rPh sb="3" eb="5">
      <t>コウジョ</t>
    </rPh>
    <rPh sb="5" eb="7">
      <t>ゴウケイ</t>
    </rPh>
    <rPh sb="7" eb="8">
      <t>ガク</t>
    </rPh>
    <phoneticPr fontId="3"/>
  </si>
  <si>
    <t>基準額</t>
    <rPh sb="0" eb="2">
      <t>キジュン</t>
    </rPh>
    <rPh sb="2" eb="3">
      <t>ガク</t>
    </rPh>
    <phoneticPr fontId="3"/>
  </si>
  <si>
    <t>収入条件を</t>
    <rPh sb="0" eb="2">
      <t>シュウニュウ</t>
    </rPh>
    <rPh sb="2" eb="4">
      <t>ジョウケン</t>
    </rPh>
    <phoneticPr fontId="3"/>
  </si>
  <si>
    <t>奨学金収入条件の判定シート</t>
    <rPh sb="0" eb="3">
      <t>ショウガクキン</t>
    </rPh>
    <rPh sb="3" eb="5">
      <t>シュウニュウ</t>
    </rPh>
    <rPh sb="5" eb="7">
      <t>ジョウケン</t>
    </rPh>
    <rPh sb="8" eb="10">
      <t>ハンテイ</t>
    </rPh>
    <phoneticPr fontId="3"/>
  </si>
  <si>
    <t>※就学者又は就学前の子が２人を超える人数</t>
    <rPh sb="18" eb="20">
      <t>ニンズウ</t>
    </rPh>
    <phoneticPr fontId="3"/>
  </si>
  <si>
    <t>世帯員</t>
    <rPh sb="0" eb="3">
      <t>セタイイン</t>
    </rPh>
    <phoneticPr fontId="3"/>
  </si>
  <si>
    <t>課税標準額</t>
    <rPh sb="0" eb="4">
      <t>カゼイヒョウジュン</t>
    </rPh>
    <rPh sb="4" eb="5">
      <t>ガク</t>
    </rPh>
    <phoneticPr fontId="3"/>
  </si>
  <si>
    <t>就学者等</t>
    <rPh sb="0" eb="3">
      <t>シュウガクシャ</t>
    </rPh>
    <rPh sb="3" eb="4">
      <t>トウ</t>
    </rPh>
    <phoneticPr fontId="3"/>
  </si>
  <si>
    <t>○</t>
  </si>
  <si>
    <t>○</t>
    <phoneticPr fontId="3"/>
  </si>
  <si>
    <t>所得要件算定基準額</t>
    <rPh sb="0" eb="2">
      <t>ショトク</t>
    </rPh>
    <rPh sb="2" eb="4">
      <t>ヨウケン</t>
    </rPh>
    <rPh sb="4" eb="6">
      <t>サンテイ</t>
    </rPh>
    <rPh sb="6" eb="8">
      <t>キジュン</t>
    </rPh>
    <rPh sb="8" eb="9">
      <t>ガク</t>
    </rPh>
    <phoneticPr fontId="3"/>
  </si>
  <si>
    <t>ひとり親控除</t>
    <rPh sb="3" eb="4">
      <t>オヤ</t>
    </rPh>
    <rPh sb="4" eb="6">
      <t>コウジョ</t>
    </rPh>
    <phoneticPr fontId="3"/>
  </si>
  <si>
    <t>多子控除　※</t>
    <rPh sb="0" eb="2">
      <t>タシ</t>
    </rPh>
    <rPh sb="2" eb="4">
      <t>コウジョ</t>
    </rPh>
    <phoneticPr fontId="3"/>
  </si>
  <si>
    <t>特別控除</t>
    <rPh sb="0" eb="2">
      <t>トクベツ</t>
    </rPh>
    <rPh sb="2" eb="4">
      <t>コウジョ</t>
    </rPh>
    <phoneticPr fontId="3"/>
  </si>
  <si>
    <t>世帯基準額（①－②）</t>
    <rPh sb="0" eb="2">
      <t>セタイ</t>
    </rPh>
    <rPh sb="2" eb="5">
      <t>キジュンガク</t>
    </rPh>
    <phoneticPr fontId="3"/>
  </si>
  <si>
    <t>調整控除額</t>
    <rPh sb="0" eb="4">
      <t>チョウセイコウジョ</t>
    </rPh>
    <rPh sb="4" eb="5">
      <t>ガク</t>
    </rPh>
    <phoneticPr fontId="3"/>
  </si>
  <si>
    <t>世帯合計</t>
    <rPh sb="0" eb="2">
      <t>セタイ</t>
    </rPh>
    <rPh sb="2" eb="4">
      <t>ゴウケイ</t>
    </rPh>
    <phoneticPr fontId="3"/>
  </si>
  <si>
    <t>自由入力</t>
    <rPh sb="0" eb="4">
      <t>ジユウニュウリョク</t>
    </rPh>
    <phoneticPr fontId="3"/>
  </si>
  <si>
    <t>判定</t>
    <rPh sb="0" eb="2">
      <t>ハンテイ</t>
    </rPh>
    <phoneticPr fontId="3"/>
  </si>
  <si>
    <t>父</t>
    <rPh sb="0" eb="1">
      <t>チチ</t>
    </rPh>
    <phoneticPr fontId="3"/>
  </si>
  <si>
    <t>母</t>
    <rPh sb="0" eb="1">
      <t>ハハ</t>
    </rPh>
    <phoneticPr fontId="3"/>
  </si>
  <si>
    <t>×６％　＝</t>
    <phoneticPr fontId="3"/>
  </si>
  <si>
    <t>①世帯合算の基準額</t>
    <rPh sb="1" eb="3">
      <t>セタイ</t>
    </rPh>
    <rPh sb="3" eb="5">
      <t>ガッサン</t>
    </rPh>
    <rPh sb="6" eb="8">
      <t>キジュン</t>
    </rPh>
    <rPh sb="8" eb="9">
      <t>ガク</t>
    </rPh>
    <phoneticPr fontId="3"/>
  </si>
  <si>
    <t>人的控除差額</t>
    <rPh sb="0" eb="6">
      <t>ジンテキコウジョサガク</t>
    </rPh>
    <phoneticPr fontId="3"/>
  </si>
  <si>
    <t>200万円以下</t>
    <rPh sb="3" eb="4">
      <t>マン</t>
    </rPh>
    <rPh sb="4" eb="5">
      <t>エン</t>
    </rPh>
    <rPh sb="5" eb="7">
      <t>イカ</t>
    </rPh>
    <phoneticPr fontId="3"/>
  </si>
  <si>
    <t>200万円以上2500万円以下</t>
    <rPh sb="3" eb="4">
      <t>マン</t>
    </rPh>
    <rPh sb="4" eb="5">
      <t>エン</t>
    </rPh>
    <rPh sb="5" eb="7">
      <t>イジョウ</t>
    </rPh>
    <rPh sb="11" eb="13">
      <t>マンエン</t>
    </rPh>
    <rPh sb="13" eb="15">
      <t>イカ</t>
    </rPh>
    <phoneticPr fontId="3"/>
  </si>
  <si>
    <t>②合計課税所得</t>
    <rPh sb="1" eb="3">
      <t>ゴウケイ</t>
    </rPh>
    <rPh sb="3" eb="7">
      <t>カゼイショトク</t>
    </rPh>
    <phoneticPr fontId="3"/>
  </si>
  <si>
    <t>①人的控除差額</t>
    <rPh sb="1" eb="7">
      <t>ジンテキコウジョサガク</t>
    </rPh>
    <phoneticPr fontId="3"/>
  </si>
  <si>
    <t>①－（②－200万）</t>
    <rPh sb="8" eb="9">
      <t>マン</t>
    </rPh>
    <phoneticPr fontId="3"/>
  </si>
  <si>
    <t>少ない方の５％</t>
    <rPh sb="0" eb="1">
      <t>スク</t>
    </rPh>
    <rPh sb="3" eb="4">
      <t>ホウ</t>
    </rPh>
    <phoneticPr fontId="3"/>
  </si>
  <si>
    <t>多い方の５%</t>
    <rPh sb="0" eb="1">
      <t>オオ</t>
    </rPh>
    <rPh sb="2" eb="3">
      <t>ホウ</t>
    </rPh>
    <phoneticPr fontId="3"/>
  </si>
  <si>
    <t>大学等奨学金</t>
  </si>
  <si>
    <t>世帯基準額が所得要件算定基準額</t>
    <rPh sb="0" eb="2">
      <t>セタイ</t>
    </rPh>
    <rPh sb="2" eb="4">
      <t>キジュン</t>
    </rPh>
    <rPh sb="4" eb="5">
      <t>ガク</t>
    </rPh>
    <rPh sb="6" eb="10">
      <t>ショトクヨウケン</t>
    </rPh>
    <rPh sb="10" eb="12">
      <t>サンテイ</t>
    </rPh>
    <rPh sb="12" eb="14">
      <t>キジュン</t>
    </rPh>
    <rPh sb="14" eb="15">
      <t>ガク</t>
    </rPh>
    <phoneticPr fontId="3"/>
  </si>
  <si>
    <t>控配</t>
    <rPh sb="0" eb="1">
      <t>ヒカエ</t>
    </rPh>
    <rPh sb="1" eb="2">
      <t>ハイ</t>
    </rPh>
    <phoneticPr fontId="3"/>
  </si>
  <si>
    <t>老配</t>
    <rPh sb="0" eb="1">
      <t>ロウ</t>
    </rPh>
    <rPh sb="1" eb="2">
      <t>ハイ</t>
    </rPh>
    <phoneticPr fontId="3"/>
  </si>
  <si>
    <t>特定</t>
    <rPh sb="0" eb="2">
      <t>トクテイ</t>
    </rPh>
    <phoneticPr fontId="3"/>
  </si>
  <si>
    <t>同老</t>
    <rPh sb="0" eb="1">
      <t>ドウ</t>
    </rPh>
    <rPh sb="1" eb="2">
      <t>ロウ</t>
    </rPh>
    <phoneticPr fontId="3"/>
  </si>
  <si>
    <t>老人</t>
    <rPh sb="0" eb="2">
      <t>ロウジン</t>
    </rPh>
    <phoneticPr fontId="3"/>
  </si>
  <si>
    <t>その他</t>
    <rPh sb="2" eb="3">
      <t>タ</t>
    </rPh>
    <phoneticPr fontId="3"/>
  </si>
  <si>
    <t>同障</t>
    <rPh sb="0" eb="1">
      <t>ドウ</t>
    </rPh>
    <rPh sb="1" eb="2">
      <t>ショウ</t>
    </rPh>
    <phoneticPr fontId="3"/>
  </si>
  <si>
    <t>特障</t>
    <rPh sb="0" eb="1">
      <t>トク</t>
    </rPh>
    <rPh sb="1" eb="2">
      <t>ショウ</t>
    </rPh>
    <phoneticPr fontId="3"/>
  </si>
  <si>
    <t>他障</t>
    <rPh sb="0" eb="1">
      <t>タ</t>
    </rPh>
    <rPh sb="1" eb="2">
      <t>ショウ</t>
    </rPh>
    <phoneticPr fontId="3"/>
  </si>
  <si>
    <t>未成年者</t>
    <rPh sb="0" eb="3">
      <t>ミセイネン</t>
    </rPh>
    <rPh sb="3" eb="4">
      <t>シャ</t>
    </rPh>
    <phoneticPr fontId="3"/>
  </si>
  <si>
    <t>寡婦</t>
    <rPh sb="0" eb="2">
      <t>カフ</t>
    </rPh>
    <phoneticPr fontId="3"/>
  </si>
  <si>
    <t>ひとり親</t>
    <rPh sb="3" eb="4">
      <t>オヤ</t>
    </rPh>
    <phoneticPr fontId="3"/>
  </si>
  <si>
    <t>勤労学生</t>
    <rPh sb="0" eb="4">
      <t>キンロウガクセイ</t>
    </rPh>
    <phoneticPr fontId="3"/>
  </si>
  <si>
    <t>⒗歳未満</t>
    <rPh sb="1" eb="4">
      <t>サイミマン</t>
    </rPh>
    <phoneticPr fontId="3"/>
  </si>
  <si>
    <t>扶 養 親 族 該 当 区 分</t>
    <rPh sb="0" eb="1">
      <t>フ</t>
    </rPh>
    <rPh sb="2" eb="3">
      <t>ヨウ</t>
    </rPh>
    <rPh sb="4" eb="5">
      <t>オヤ</t>
    </rPh>
    <rPh sb="6" eb="7">
      <t>ゾク</t>
    </rPh>
    <rPh sb="8" eb="9">
      <t>ガイ</t>
    </rPh>
    <rPh sb="10" eb="11">
      <t>トウ</t>
    </rPh>
    <rPh sb="12" eb="13">
      <t>ク</t>
    </rPh>
    <rPh sb="14" eb="15">
      <t>ブン</t>
    </rPh>
    <phoneticPr fontId="3"/>
  </si>
  <si>
    <t>本 人 該 当 区 分</t>
    <rPh sb="0" eb="1">
      <t>ホン</t>
    </rPh>
    <rPh sb="2" eb="3">
      <t>ヒト</t>
    </rPh>
    <rPh sb="4" eb="5">
      <t>ガイ</t>
    </rPh>
    <rPh sb="6" eb="7">
      <t>トウ</t>
    </rPh>
    <rPh sb="8" eb="9">
      <t>ク</t>
    </rPh>
    <rPh sb="10" eb="11">
      <t>ブン</t>
    </rPh>
    <phoneticPr fontId="3"/>
  </si>
  <si>
    <t>次女</t>
    <rPh sb="0" eb="2">
      <t>ジジョ</t>
    </rPh>
    <phoneticPr fontId="3"/>
  </si>
  <si>
    <t>長女</t>
    <rPh sb="0" eb="2">
      <t>チョウジョ</t>
    </rPh>
    <phoneticPr fontId="3"/>
  </si>
  <si>
    <t>長男</t>
    <rPh sb="0" eb="2">
      <t>チョウナン</t>
    </rPh>
    <phoneticPr fontId="3"/>
  </si>
  <si>
    <t>①</t>
    <phoneticPr fontId="3"/>
  </si>
  <si>
    <t>表②</t>
    <rPh sb="0" eb="1">
      <t>ヒョウ</t>
    </rPh>
    <phoneticPr fontId="3"/>
  </si>
  <si>
    <t>　　　　　　　　　　</t>
    <phoneticPr fontId="3"/>
  </si>
  <si>
    <t>世帯基準額の算出（自動計算）</t>
    <rPh sb="0" eb="2">
      <t>セタイ</t>
    </rPh>
    <rPh sb="6" eb="8">
      <t>サンシュツ</t>
    </rPh>
    <rPh sb="9" eb="13">
      <t>ジドウケイサン</t>
    </rPh>
    <phoneticPr fontId="3"/>
  </si>
  <si>
    <t>申請者を主とした世帯員の構成等を入力してください</t>
  </si>
  <si>
    <t>特別控除（自動入力）</t>
    <rPh sb="0" eb="2">
      <t>トクベツ</t>
    </rPh>
    <rPh sb="2" eb="4">
      <t>コウジョ</t>
    </rPh>
    <rPh sb="5" eb="9">
      <t>ジドウニュウリョク</t>
    </rPh>
    <phoneticPr fontId="3"/>
  </si>
  <si>
    <t>特別控除（自動入力）</t>
    <rPh sb="0" eb="2">
      <t>トクベツ</t>
    </rPh>
    <rPh sb="2" eb="4">
      <t>コウジョ</t>
    </rPh>
    <rPh sb="5" eb="7">
      <t>ジドウ</t>
    </rPh>
    <rPh sb="7" eb="9">
      <t>ニュウリョク</t>
    </rPh>
    <phoneticPr fontId="3"/>
  </si>
  <si>
    <t>↑色がついているセルに入力をお願いします</t>
    <rPh sb="1" eb="2">
      <t>イロ</t>
    </rPh>
    <rPh sb="11" eb="13">
      <t>ニュウリョク</t>
    </rPh>
    <rPh sb="15" eb="16">
      <t>ネガ</t>
    </rPh>
    <phoneticPr fontId="3"/>
  </si>
  <si>
    <t>※別シート入力例①、②、③を参考に入力をお願いします</t>
    <rPh sb="1" eb="2">
      <t>ベツ</t>
    </rPh>
    <rPh sb="5" eb="8">
      <t>ニュウリョクレイ</t>
    </rPh>
    <rPh sb="14" eb="16">
      <t>サンコウ</t>
    </rPh>
    <rPh sb="17" eb="19">
      <t>ニュウリョク</t>
    </rPh>
    <rPh sb="21" eb="22">
      <t>ネガ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</si>
</sst>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2"/>
      <color theme="0"/>
      <name val="游ゴシック"/>
      <family val="3"/>
      <charset val="128"/>
      <scheme val="minor"/>
    </font>
    <font>
      <sz val="8"/>
      <color theme="0"/>
      <name val="游ゴシック"/>
      <family val="3"/>
      <charset val="128"/>
      <scheme val="minor"/>
    </font>
    <font>
      <b/>
      <sz val="11"/>
      <color rgb="FFFF0000"/>
      <name val="HG丸ｺﾞｼｯｸM-PRO"/>
      <family val="3"/>
      <charset val="128"/>
    </font>
    <font>
      <b/>
      <sz val="12"/>
      <color rgb="FFFF000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5" fillId="4" borderId="9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38" fontId="6" fillId="0" borderId="13" xfId="1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>
      <alignment horizontal="center" vertical="center"/>
    </xf>
    <xf numFmtId="38" fontId="6" fillId="0" borderId="16" xfId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38" fontId="0" fillId="0" borderId="14" xfId="1" applyFont="1" applyBorder="1">
      <alignment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>
      <alignment vertical="center"/>
    </xf>
    <xf numFmtId="0" fontId="5" fillId="7" borderId="21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/>
    </xf>
    <xf numFmtId="38" fontId="5" fillId="6" borderId="21" xfId="1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0" xfId="0" applyBorder="1">
      <alignment vertical="center"/>
    </xf>
    <xf numFmtId="0" fontId="14" fillId="0" borderId="0" xfId="0" applyFont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38" fontId="15" fillId="6" borderId="0" xfId="1" applyFont="1" applyFill="1" applyBorder="1" applyAlignment="1">
      <alignment horizontal="center" vertical="center"/>
    </xf>
    <xf numFmtId="38" fontId="14" fillId="0" borderId="0" xfId="1" applyFont="1" applyBorder="1">
      <alignment vertical="center"/>
    </xf>
    <xf numFmtId="0" fontId="14" fillId="6" borderId="0" xfId="0" applyFont="1" applyFill="1" applyBorder="1">
      <alignment vertical="center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38" fontId="5" fillId="3" borderId="14" xfId="1" applyFont="1" applyFill="1" applyBorder="1" applyAlignment="1" applyProtection="1">
      <alignment horizontal="center" vertical="center"/>
      <protection locked="0"/>
    </xf>
    <xf numFmtId="0" fontId="5" fillId="3" borderId="14" xfId="0" applyFont="1" applyFill="1" applyBorder="1" applyAlignment="1" applyProtection="1">
      <alignment horizontal="center" vertical="center"/>
      <protection locked="0"/>
    </xf>
    <xf numFmtId="0" fontId="5" fillId="7" borderId="14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38" fontId="5" fillId="3" borderId="28" xfId="1" applyFont="1" applyFill="1" applyBorder="1" applyAlignment="1" applyProtection="1">
      <alignment horizontal="center" vertical="center"/>
      <protection locked="0"/>
    </xf>
    <xf numFmtId="0" fontId="5" fillId="3" borderId="28" xfId="0" applyFont="1" applyFill="1" applyBorder="1" applyAlignment="1" applyProtection="1">
      <alignment horizontal="center" vertical="center"/>
      <protection locked="0"/>
    </xf>
    <xf numFmtId="0" fontId="5" fillId="7" borderId="28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38" fontId="5" fillId="3" borderId="14" xfId="1" applyFont="1" applyFill="1" applyBorder="1" applyAlignment="1" applyProtection="1">
      <alignment vertical="center"/>
      <protection locked="0"/>
    </xf>
    <xf numFmtId="0" fontId="5" fillId="5" borderId="26" xfId="0" applyFont="1" applyFill="1" applyBorder="1" applyAlignment="1" applyProtection="1">
      <alignment horizontal="center" vertical="center"/>
      <protection locked="0"/>
    </xf>
    <xf numFmtId="38" fontId="5" fillId="0" borderId="17" xfId="1" applyFont="1" applyFill="1" applyBorder="1" applyAlignment="1">
      <alignment vertical="center"/>
    </xf>
    <xf numFmtId="0" fontId="5" fillId="5" borderId="27" xfId="0" applyFont="1" applyFill="1" applyBorder="1" applyAlignment="1" applyProtection="1">
      <alignment horizontal="center" vertical="center"/>
      <protection locked="0"/>
    </xf>
    <xf numFmtId="38" fontId="5" fillId="3" borderId="28" xfId="1" applyFont="1" applyFill="1" applyBorder="1" applyAlignment="1" applyProtection="1">
      <alignment vertical="center"/>
      <protection locked="0"/>
    </xf>
    <xf numFmtId="38" fontId="5" fillId="0" borderId="29" xfId="1" applyFont="1" applyFill="1" applyBorder="1" applyAlignment="1">
      <alignment vertical="center"/>
    </xf>
    <xf numFmtId="0" fontId="5" fillId="5" borderId="30" xfId="0" applyFont="1" applyFill="1" applyBorder="1" applyAlignment="1" applyProtection="1">
      <alignment horizontal="center" vertical="center"/>
      <protection locked="0"/>
    </xf>
    <xf numFmtId="38" fontId="5" fillId="3" borderId="22" xfId="1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38" fontId="5" fillId="0" borderId="31" xfId="1" applyFont="1" applyFill="1" applyBorder="1" applyAlignment="1">
      <alignment vertical="center"/>
    </xf>
    <xf numFmtId="0" fontId="5" fillId="0" borderId="3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5" fillId="2" borderId="30" xfId="0" applyFont="1" applyFill="1" applyBorder="1" applyAlignment="1" applyProtection="1">
      <alignment horizontal="center" vertical="center"/>
      <protection locked="0"/>
    </xf>
    <xf numFmtId="38" fontId="5" fillId="3" borderId="22" xfId="1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/>
      <protection locked="0"/>
    </xf>
    <xf numFmtId="0" fontId="5" fillId="7" borderId="22" xfId="0" applyFont="1" applyFill="1" applyBorder="1" applyAlignment="1" applyProtection="1">
      <alignment horizontal="center" vertical="center"/>
      <protection locked="0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38" fontId="5" fillId="0" borderId="14" xfId="1" applyFont="1" applyFill="1" applyBorder="1" applyAlignment="1">
      <alignment horizontal="right" vertical="center"/>
    </xf>
    <xf numFmtId="38" fontId="5" fillId="0" borderId="26" xfId="1" applyFont="1" applyFill="1" applyBorder="1" applyAlignment="1">
      <alignment vertical="center"/>
    </xf>
    <xf numFmtId="38" fontId="5" fillId="0" borderId="17" xfId="1" applyFont="1" applyFill="1" applyBorder="1" applyAlignment="1">
      <alignment horizontal="right" vertical="center"/>
    </xf>
    <xf numFmtId="38" fontId="5" fillId="0" borderId="28" xfId="1" applyFont="1" applyFill="1" applyBorder="1" applyAlignment="1">
      <alignment horizontal="right" vertical="center"/>
    </xf>
    <xf numFmtId="38" fontId="5" fillId="0" borderId="29" xfId="1" applyFont="1" applyFill="1" applyBorder="1" applyAlignment="1">
      <alignment horizontal="right" vertical="center"/>
    </xf>
    <xf numFmtId="38" fontId="5" fillId="0" borderId="30" xfId="1" applyFont="1" applyFill="1" applyBorder="1" applyAlignment="1">
      <alignment vertical="center"/>
    </xf>
    <xf numFmtId="0" fontId="6" fillId="0" borderId="22" xfId="0" applyFont="1" applyBorder="1" applyAlignment="1">
      <alignment horizontal="center" vertical="center"/>
    </xf>
    <xf numFmtId="38" fontId="5" fillId="0" borderId="22" xfId="1" applyFont="1" applyFill="1" applyBorder="1" applyAlignment="1">
      <alignment horizontal="right" vertical="center"/>
    </xf>
    <xf numFmtId="38" fontId="5" fillId="0" borderId="31" xfId="1" applyFont="1" applyFill="1" applyBorder="1" applyAlignment="1">
      <alignment horizontal="right" vertical="center"/>
    </xf>
    <xf numFmtId="0" fontId="6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18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36" xfId="0" applyFont="1" applyBorder="1" applyAlignment="1">
      <alignment horizontal="center" vertical="center"/>
    </xf>
    <xf numFmtId="0" fontId="10" fillId="0" borderId="0" xfId="0" applyFont="1" applyFill="1">
      <alignment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7" fillId="0" borderId="14" xfId="0" applyFont="1" applyBorder="1" applyAlignment="1">
      <alignment horizontal="center" vertical="center" textRotation="255"/>
    </xf>
    <xf numFmtId="0" fontId="7" fillId="0" borderId="33" xfId="0" applyFont="1" applyBorder="1" applyAlignment="1">
      <alignment horizontal="center" vertical="center" textRotation="255"/>
    </xf>
    <xf numFmtId="0" fontId="0" fillId="0" borderId="14" xfId="0" applyBorder="1" applyAlignment="1">
      <alignment horizontal="center" vertical="center" textRotation="255"/>
    </xf>
    <xf numFmtId="0" fontId="0" fillId="0" borderId="33" xfId="0" applyBorder="1" applyAlignment="1">
      <alignment horizontal="center" vertical="center" textRotation="255"/>
    </xf>
    <xf numFmtId="0" fontId="12" fillId="0" borderId="14" xfId="0" applyFont="1" applyBorder="1" applyAlignment="1">
      <alignment horizontal="center" vertical="center" textRotation="255"/>
    </xf>
    <xf numFmtId="0" fontId="12" fillId="0" borderId="33" xfId="0" applyFont="1" applyBorder="1" applyAlignment="1">
      <alignment horizontal="center" vertical="center" textRotation="255"/>
    </xf>
    <xf numFmtId="0" fontId="13" fillId="0" borderId="14" xfId="0" applyFont="1" applyBorder="1" applyAlignment="1">
      <alignment horizontal="center" vertical="center" textRotation="255" shrinkToFit="1"/>
    </xf>
    <xf numFmtId="0" fontId="13" fillId="0" borderId="33" xfId="0" applyFont="1" applyBorder="1" applyAlignment="1">
      <alignment horizontal="center" vertical="center" textRotation="255" shrinkToFit="1"/>
    </xf>
    <xf numFmtId="0" fontId="13" fillId="0" borderId="17" xfId="0" applyFont="1" applyBorder="1" applyAlignment="1">
      <alignment horizontal="center" vertical="center" textRotation="255" shrinkToFit="1"/>
    </xf>
    <xf numFmtId="0" fontId="13" fillId="0" borderId="34" xfId="0" applyFont="1" applyBorder="1" applyAlignment="1">
      <alignment horizontal="center" vertical="center" textRotation="255" shrinkToFit="1"/>
    </xf>
    <xf numFmtId="0" fontId="0" fillId="0" borderId="14" xfId="0" applyBorder="1" applyAlignment="1">
      <alignment horizontal="center" vertical="center"/>
    </xf>
    <xf numFmtId="9" fontId="0" fillId="0" borderId="14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8" fontId="0" fillId="0" borderId="14" xfId="0" applyNumberForma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38" fontId="5" fillId="0" borderId="38" xfId="1" applyFont="1" applyBorder="1" applyAlignment="1">
      <alignment horizontal="center" vertical="center"/>
    </xf>
    <xf numFmtId="38" fontId="5" fillId="0" borderId="4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textRotation="255"/>
    </xf>
    <xf numFmtId="0" fontId="0" fillId="0" borderId="26" xfId="0" applyFill="1" applyBorder="1" applyAlignment="1">
      <alignment horizontal="center" vertical="center" textRotation="255"/>
    </xf>
    <xf numFmtId="0" fontId="0" fillId="0" borderId="32" xfId="0" applyFill="1" applyBorder="1" applyAlignment="1">
      <alignment horizontal="center" vertical="center" textRotation="255"/>
    </xf>
    <xf numFmtId="0" fontId="0" fillId="0" borderId="24" xfId="0" applyFill="1" applyBorder="1" applyAlignment="1">
      <alignment horizontal="center" vertical="center" textRotation="255"/>
    </xf>
    <xf numFmtId="0" fontId="0" fillId="0" borderId="14" xfId="0" applyFill="1" applyBorder="1" applyAlignment="1">
      <alignment horizontal="center" vertical="center" textRotation="255"/>
    </xf>
    <xf numFmtId="0" fontId="0" fillId="0" borderId="33" xfId="0" applyFill="1" applyBorder="1" applyAlignment="1">
      <alignment horizontal="center" vertical="center" textRotation="255"/>
    </xf>
    <xf numFmtId="0" fontId="9" fillId="8" borderId="19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left" vertical="center"/>
    </xf>
    <xf numFmtId="0" fontId="11" fillId="8" borderId="20" xfId="0" applyFont="1" applyFill="1" applyBorder="1" applyAlignment="1">
      <alignment horizontal="left" vertical="center"/>
    </xf>
    <xf numFmtId="0" fontId="10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38" fontId="11" fillId="0" borderId="38" xfId="1" applyFont="1" applyBorder="1" applyAlignment="1">
      <alignment horizontal="center" vertical="center"/>
    </xf>
    <xf numFmtId="38" fontId="11" fillId="0" borderId="39" xfId="1" applyFont="1" applyBorder="1" applyAlignment="1">
      <alignment horizontal="center" vertical="center"/>
    </xf>
    <xf numFmtId="38" fontId="8" fillId="0" borderId="39" xfId="0" applyNumberFormat="1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  <protection locked="0"/>
    </xf>
    <xf numFmtId="0" fontId="6" fillId="0" borderId="31" xfId="0" applyFont="1" applyFill="1" applyBorder="1" applyAlignment="1" applyProtection="1">
      <alignment horizontal="center" vertical="center"/>
      <protection locked="0"/>
    </xf>
    <xf numFmtId="0" fontId="9" fillId="8" borderId="18" xfId="0" applyFont="1" applyFill="1" applyBorder="1" applyAlignment="1">
      <alignment horizontal="right" vertical="center"/>
    </xf>
    <xf numFmtId="0" fontId="9" fillId="8" borderId="19" xfId="0" applyFont="1" applyFill="1" applyBorder="1" applyAlignment="1">
      <alignment horizontal="right" vertical="center"/>
    </xf>
    <xf numFmtId="0" fontId="6" fillId="4" borderId="15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  <protection locked="0"/>
    </xf>
    <xf numFmtId="0" fontId="6" fillId="0" borderId="17" xfId="0" applyFont="1" applyFill="1" applyBorder="1" applyAlignment="1" applyProtection="1">
      <alignment horizontal="center" vertical="center"/>
      <protection locked="0"/>
    </xf>
    <xf numFmtId="38" fontId="5" fillId="0" borderId="27" xfId="1" applyFont="1" applyBorder="1" applyAlignment="1">
      <alignment horizontal="center" vertical="center"/>
    </xf>
    <xf numFmtId="38" fontId="5" fillId="0" borderId="29" xfId="1" applyFont="1" applyBorder="1" applyAlignment="1">
      <alignment horizontal="center" vertical="center"/>
    </xf>
    <xf numFmtId="38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3" fontId="14" fillId="0" borderId="0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9" fontId="14" fillId="6" borderId="0" xfId="0" applyNumberFormat="1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3" fontId="14" fillId="6" borderId="0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D20426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140633</xdr:colOff>
          <xdr:row>21</xdr:row>
          <xdr:rowOff>139514</xdr:rowOff>
        </xdr:from>
        <xdr:to>
          <xdr:col>24</xdr:col>
          <xdr:colOff>54042</xdr:colOff>
          <xdr:row>26</xdr:row>
          <xdr:rowOff>208786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5DE8454-58C6-411F-9EB0-B01A8957CD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45:$E$49" spid="_x0000_s114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5232178" y="4936650"/>
              <a:ext cx="4294909" cy="1160318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224116</xdr:colOff>
          <xdr:row>34</xdr:row>
          <xdr:rowOff>4105</xdr:rowOff>
        </xdr:from>
        <xdr:to>
          <xdr:col>18</xdr:col>
          <xdr:colOff>189751</xdr:colOff>
          <xdr:row>36</xdr:row>
          <xdr:rowOff>5226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F00C804C-7395-4269-AA9D-37002EA2810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52:$E$53" spid="_x0000_s114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6245410" y="7713752"/>
              <a:ext cx="2057400" cy="504825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144303</xdr:colOff>
      <xdr:row>9</xdr:row>
      <xdr:rowOff>100797</xdr:rowOff>
    </xdr:from>
    <xdr:to>
      <xdr:col>11</xdr:col>
      <xdr:colOff>199072</xdr:colOff>
      <xdr:row>9</xdr:row>
      <xdr:rowOff>146516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8592FD5-4651-4826-AF12-26372303546D}"/>
            </a:ext>
          </a:extLst>
        </xdr:cNvPr>
        <xdr:cNvSpPr/>
      </xdr:nvSpPr>
      <xdr:spPr>
        <a:xfrm rot="10800000" flipV="1">
          <a:off x="6129690" y="2220878"/>
          <a:ext cx="54769" cy="4571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112058</xdr:colOff>
          <xdr:row>21</xdr:row>
          <xdr:rowOff>168089</xdr:rowOff>
        </xdr:from>
        <xdr:to>
          <xdr:col>23</xdr:col>
          <xdr:colOff>152879</xdr:colOff>
          <xdr:row>27</xdr:row>
          <xdr:rowOff>32017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BC53096-DCC5-46FE-BFF1-439E24952E3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45:$E$49" spid="_x0000_s210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5187522" y="4876160"/>
              <a:ext cx="4272643" cy="1156607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33616</xdr:colOff>
          <xdr:row>34</xdr:row>
          <xdr:rowOff>4105</xdr:rowOff>
        </xdr:from>
        <xdr:to>
          <xdr:col>18</xdr:col>
          <xdr:colOff>196901</xdr:colOff>
          <xdr:row>35</xdr:row>
          <xdr:rowOff>249033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32A28D2-0102-4FF7-A33D-C1937135D5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52:$E$53" spid="_x0000_s210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6265687" y="7542462"/>
              <a:ext cx="2027464" cy="489857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144303</xdr:colOff>
      <xdr:row>9</xdr:row>
      <xdr:rowOff>100797</xdr:rowOff>
    </xdr:from>
    <xdr:to>
      <xdr:col>11</xdr:col>
      <xdr:colOff>199072</xdr:colOff>
      <xdr:row>9</xdr:row>
      <xdr:rowOff>146516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C504139-0577-4A96-8012-E7B57BDEA769}"/>
            </a:ext>
          </a:extLst>
        </xdr:cNvPr>
        <xdr:cNvSpPr/>
      </xdr:nvSpPr>
      <xdr:spPr>
        <a:xfrm rot="10800000" flipV="1">
          <a:off x="6135528" y="2224872"/>
          <a:ext cx="54769" cy="4571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24</xdr:col>
      <xdr:colOff>38100</xdr:colOff>
      <xdr:row>2</xdr:row>
      <xdr:rowOff>163286</xdr:rowOff>
    </xdr:from>
    <xdr:to>
      <xdr:col>50</xdr:col>
      <xdr:colOff>171450</xdr:colOff>
      <xdr:row>19</xdr:row>
      <xdr:rowOff>19050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D3F70F1-B5CB-419B-9BDA-EF0E21282224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521" t="4231" r="180" b="1303"/>
        <a:stretch/>
      </xdr:blipFill>
      <xdr:spPr>
        <a:xfrm>
          <a:off x="9544050" y="820511"/>
          <a:ext cx="7258050" cy="3551464"/>
        </a:xfrm>
        <a:prstGeom prst="rect">
          <a:avLst/>
        </a:prstGeom>
      </xdr:spPr>
    </xdr:pic>
    <xdr:clientData/>
  </xdr:twoCellAnchor>
  <xdr:twoCellAnchor editAs="oneCell">
    <xdr:from>
      <xdr:col>24</xdr:col>
      <xdr:colOff>149679</xdr:colOff>
      <xdr:row>22</xdr:row>
      <xdr:rowOff>40822</xdr:rowOff>
    </xdr:from>
    <xdr:to>
      <xdr:col>50</xdr:col>
      <xdr:colOff>40821</xdr:colOff>
      <xdr:row>39</xdr:row>
      <xdr:rowOff>149677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7BE9B77-8FC6-4644-A8BC-1A8927C997C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1820" t="2617" r="2017" b="-674"/>
        <a:stretch/>
      </xdr:blipFill>
      <xdr:spPr>
        <a:xfrm>
          <a:off x="9655629" y="4993822"/>
          <a:ext cx="7015842" cy="3947430"/>
        </a:xfrm>
        <a:prstGeom prst="rect">
          <a:avLst/>
        </a:prstGeom>
      </xdr:spPr>
    </xdr:pic>
    <xdr:clientData/>
  </xdr:twoCellAnchor>
  <xdr:twoCellAnchor>
    <xdr:from>
      <xdr:col>42</xdr:col>
      <xdr:colOff>8283</xdr:colOff>
      <xdr:row>10</xdr:row>
      <xdr:rowOff>124239</xdr:rowOff>
    </xdr:from>
    <xdr:to>
      <xdr:col>50</xdr:col>
      <xdr:colOff>41413</xdr:colOff>
      <xdr:row>14</xdr:row>
      <xdr:rowOff>134471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7289B5C0-BC77-408B-82DD-23D5F353DCFA}"/>
            </a:ext>
          </a:extLst>
        </xdr:cNvPr>
        <xdr:cNvSpPr/>
      </xdr:nvSpPr>
      <xdr:spPr>
        <a:xfrm>
          <a:off x="14161312" y="2488680"/>
          <a:ext cx="2386366" cy="95152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224153</xdr:colOff>
      <xdr:row>34</xdr:row>
      <xdr:rowOff>72459</xdr:rowOff>
    </xdr:from>
    <xdr:to>
      <xdr:col>41</xdr:col>
      <xdr:colOff>282131</xdr:colOff>
      <xdr:row>36</xdr:row>
      <xdr:rowOff>196697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64CDE17E-68EB-4566-8A81-E7DF7B06715A}"/>
            </a:ext>
          </a:extLst>
        </xdr:cNvPr>
        <xdr:cNvSpPr/>
      </xdr:nvSpPr>
      <xdr:spPr>
        <a:xfrm>
          <a:off x="11873228" y="7673409"/>
          <a:ext cx="1962978" cy="61953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85784</xdr:colOff>
      <xdr:row>31</xdr:row>
      <xdr:rowOff>50779</xdr:rowOff>
    </xdr:from>
    <xdr:to>
      <xdr:col>41</xdr:col>
      <xdr:colOff>255880</xdr:colOff>
      <xdr:row>32</xdr:row>
      <xdr:rowOff>78657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FD0A499-B2FD-4B38-8734-CEC8558FF3AD}"/>
            </a:ext>
          </a:extLst>
        </xdr:cNvPr>
        <xdr:cNvSpPr/>
      </xdr:nvSpPr>
      <xdr:spPr>
        <a:xfrm>
          <a:off x="12087284" y="6922386"/>
          <a:ext cx="1884596" cy="24559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201706</xdr:colOff>
      <xdr:row>20</xdr:row>
      <xdr:rowOff>100852</xdr:rowOff>
    </xdr:from>
    <xdr:to>
      <xdr:col>42</xdr:col>
      <xdr:colOff>425824</xdr:colOff>
      <xdr:row>22</xdr:row>
      <xdr:rowOff>44823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B60E4479-652C-4B8F-A07F-9353645A831D}"/>
            </a:ext>
          </a:extLst>
        </xdr:cNvPr>
        <xdr:cNvSpPr txBox="1"/>
      </xdr:nvSpPr>
      <xdr:spPr>
        <a:xfrm>
          <a:off x="9648265" y="4751293"/>
          <a:ext cx="4930588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市民税・住民税決定通知書の例（普通徴収：給与所得以外がある方）</a:t>
          </a:r>
          <a:endParaRPr kumimoji="1" lang="ja-JP" altLang="en-US" sz="1200"/>
        </a:p>
      </xdr:txBody>
    </xdr:sp>
    <xdr:clientData/>
  </xdr:twoCellAnchor>
  <xdr:twoCellAnchor>
    <xdr:from>
      <xdr:col>24</xdr:col>
      <xdr:colOff>201706</xdr:colOff>
      <xdr:row>1</xdr:row>
      <xdr:rowOff>12885</xdr:rowOff>
    </xdr:from>
    <xdr:to>
      <xdr:col>42</xdr:col>
      <xdr:colOff>425824</xdr:colOff>
      <xdr:row>2</xdr:row>
      <xdr:rowOff>102531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FA51B87-9808-499E-A551-15E1111EC9C0}"/>
            </a:ext>
          </a:extLst>
        </xdr:cNvPr>
        <xdr:cNvSpPr txBox="1"/>
      </xdr:nvSpPr>
      <xdr:spPr>
        <a:xfrm>
          <a:off x="9648265" y="461120"/>
          <a:ext cx="4930588" cy="3025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市民税・住民税決定通知書の例（特別徴収：給与所得のみの方）</a:t>
          </a:r>
          <a:endParaRPr kumimoji="1" lang="ja-JP" altLang="en-US" sz="1400"/>
        </a:p>
      </xdr:txBody>
    </xdr:sp>
    <xdr:clientData/>
  </xdr:twoCellAnchor>
  <xdr:twoCellAnchor>
    <xdr:from>
      <xdr:col>42</xdr:col>
      <xdr:colOff>609601</xdr:colOff>
      <xdr:row>5</xdr:row>
      <xdr:rowOff>9525</xdr:rowOff>
    </xdr:from>
    <xdr:to>
      <xdr:col>50</xdr:col>
      <xdr:colOff>171452</xdr:colOff>
      <xdr:row>6</xdr:row>
      <xdr:rowOff>142875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2215847D-4C41-4F34-B6AF-EF3F05D676A0}"/>
            </a:ext>
          </a:extLst>
        </xdr:cNvPr>
        <xdr:cNvSpPr/>
      </xdr:nvSpPr>
      <xdr:spPr>
        <a:xfrm>
          <a:off x="14868526" y="1295400"/>
          <a:ext cx="1933576" cy="342900"/>
        </a:xfrm>
        <a:prstGeom prst="round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n w="3175">
                <a:noFill/>
                <a:prstDash val="sysDot"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課税標準額として①に入力</a:t>
          </a:r>
        </a:p>
      </xdr:txBody>
    </xdr:sp>
    <xdr:clientData/>
  </xdr:twoCellAnchor>
  <xdr:twoCellAnchor>
    <xdr:from>
      <xdr:col>36</xdr:col>
      <xdr:colOff>114300</xdr:colOff>
      <xdr:row>29</xdr:row>
      <xdr:rowOff>171450</xdr:rowOff>
    </xdr:from>
    <xdr:to>
      <xdr:col>42</xdr:col>
      <xdr:colOff>66676</xdr:colOff>
      <xdr:row>31</xdr:row>
      <xdr:rowOff>76200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43A89BA6-0FA7-46FE-8E67-681C189DA12C}"/>
            </a:ext>
          </a:extLst>
        </xdr:cNvPr>
        <xdr:cNvSpPr/>
      </xdr:nvSpPr>
      <xdr:spPr>
        <a:xfrm>
          <a:off x="12477750" y="6667500"/>
          <a:ext cx="1847851" cy="3429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課税標準額として入力</a:t>
          </a:r>
        </a:p>
      </xdr:txBody>
    </xdr:sp>
    <xdr:clientData/>
  </xdr:twoCellAnchor>
  <xdr:twoCellAnchor>
    <xdr:from>
      <xdr:col>36</xdr:col>
      <xdr:colOff>47626</xdr:colOff>
      <xdr:row>14</xdr:row>
      <xdr:rowOff>58510</xdr:rowOff>
    </xdr:from>
    <xdr:to>
      <xdr:col>50</xdr:col>
      <xdr:colOff>161926</xdr:colOff>
      <xdr:row>18</xdr:row>
      <xdr:rowOff>57150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FE178DBB-8464-41C1-BB50-9AD84A8A4C74}"/>
            </a:ext>
          </a:extLst>
        </xdr:cNvPr>
        <xdr:cNvSpPr/>
      </xdr:nvSpPr>
      <xdr:spPr>
        <a:xfrm>
          <a:off x="12411076" y="3316060"/>
          <a:ext cx="4381500" cy="8749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  <xdr:twoCellAnchor>
    <xdr:from>
      <xdr:col>7</xdr:col>
      <xdr:colOff>95250</xdr:colOff>
      <xdr:row>0</xdr:row>
      <xdr:rowOff>189378</xdr:rowOff>
    </xdr:from>
    <xdr:to>
      <xdr:col>22</xdr:col>
      <xdr:colOff>247651</xdr:colOff>
      <xdr:row>7</xdr:row>
      <xdr:rowOff>85725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39F92F11-3702-4318-868E-9E9DF334E2A6}"/>
            </a:ext>
          </a:extLst>
        </xdr:cNvPr>
        <xdr:cNvSpPr/>
      </xdr:nvSpPr>
      <xdr:spPr>
        <a:xfrm>
          <a:off x="5172075" y="189378"/>
          <a:ext cx="4076701" cy="1601322"/>
        </a:xfrm>
        <a:prstGeom prst="roundRect">
          <a:avLst>
            <a:gd name="adj" fmla="val 8235"/>
          </a:avLst>
        </a:prstGeom>
        <a:ln w="28575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（例１）</a:t>
          </a:r>
          <a:r>
            <a:rPr kumimoji="1" lang="ja-JP" altLang="en-US" sz="1200" b="1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世帯の状況</a:t>
          </a:r>
          <a:endParaRPr kumimoji="1" lang="en-US" altLang="ja-JP" sz="1200" b="1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・家族構成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父（会社員）、母（専業主婦）、長女（奨学生）、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次女（中学生）、長男（小学生）の５人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・父　年間所得金額（課税標準額）</a:t>
          </a:r>
          <a:r>
            <a:rPr kumimoji="1" lang="en-US" altLang="ja-JP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400</a:t>
          </a:r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万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・母　専業主婦（収入なし）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33</xdr:col>
      <xdr:colOff>234202</xdr:colOff>
      <xdr:row>36</xdr:row>
      <xdr:rowOff>154641</xdr:rowOff>
    </xdr:from>
    <xdr:to>
      <xdr:col>48</xdr:col>
      <xdr:colOff>110377</xdr:colOff>
      <xdr:row>40</xdr:row>
      <xdr:rowOff>80443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7765BCEF-094B-4471-85ED-8C2CCF700760}"/>
            </a:ext>
          </a:extLst>
        </xdr:cNvPr>
        <xdr:cNvSpPr/>
      </xdr:nvSpPr>
      <xdr:spPr>
        <a:xfrm>
          <a:off x="11883277" y="8250891"/>
          <a:ext cx="4381500" cy="90687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112058</xdr:colOff>
          <xdr:row>21</xdr:row>
          <xdr:rowOff>168089</xdr:rowOff>
        </xdr:from>
        <xdr:to>
          <xdr:col>23</xdr:col>
          <xdr:colOff>152879</xdr:colOff>
          <xdr:row>27</xdr:row>
          <xdr:rowOff>32017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751751B-FDB4-4109-8B80-55785B4DD39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45:$E$49" spid="_x0000_s310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5187522" y="4876160"/>
              <a:ext cx="4272643" cy="1156607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33616</xdr:colOff>
          <xdr:row>34</xdr:row>
          <xdr:rowOff>4105</xdr:rowOff>
        </xdr:from>
        <xdr:to>
          <xdr:col>18</xdr:col>
          <xdr:colOff>196901</xdr:colOff>
          <xdr:row>35</xdr:row>
          <xdr:rowOff>249033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62CF8D9-F5DB-43C9-B335-F2578A0F92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52:$E$53" spid="_x0000_s310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6265687" y="7542462"/>
              <a:ext cx="2027464" cy="489857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144303</xdr:colOff>
      <xdr:row>9</xdr:row>
      <xdr:rowOff>100797</xdr:rowOff>
    </xdr:from>
    <xdr:to>
      <xdr:col>11</xdr:col>
      <xdr:colOff>199072</xdr:colOff>
      <xdr:row>9</xdr:row>
      <xdr:rowOff>146516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FFDAC23-9AD0-46EB-A46C-FD22276D8871}"/>
            </a:ext>
          </a:extLst>
        </xdr:cNvPr>
        <xdr:cNvSpPr/>
      </xdr:nvSpPr>
      <xdr:spPr>
        <a:xfrm rot="10800000" flipV="1">
          <a:off x="6135528" y="2224872"/>
          <a:ext cx="54769" cy="4571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24</xdr:col>
      <xdr:colOff>57149</xdr:colOff>
      <xdr:row>2</xdr:row>
      <xdr:rowOff>163286</xdr:rowOff>
    </xdr:from>
    <xdr:to>
      <xdr:col>50</xdr:col>
      <xdr:colOff>142874</xdr:colOff>
      <xdr:row>19</xdr:row>
      <xdr:rowOff>28575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26FE4C6-3A11-40FA-9B19-B42155400392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82" t="4231" r="571" b="1050"/>
        <a:stretch/>
      </xdr:blipFill>
      <xdr:spPr>
        <a:xfrm>
          <a:off x="9563099" y="820511"/>
          <a:ext cx="7210425" cy="3560989"/>
        </a:xfrm>
        <a:prstGeom prst="rect">
          <a:avLst/>
        </a:prstGeom>
      </xdr:spPr>
    </xdr:pic>
    <xdr:clientData/>
  </xdr:twoCellAnchor>
  <xdr:twoCellAnchor editAs="oneCell">
    <xdr:from>
      <xdr:col>24</xdr:col>
      <xdr:colOff>149679</xdr:colOff>
      <xdr:row>22</xdr:row>
      <xdr:rowOff>40822</xdr:rowOff>
    </xdr:from>
    <xdr:to>
      <xdr:col>50</xdr:col>
      <xdr:colOff>40821</xdr:colOff>
      <xdr:row>39</xdr:row>
      <xdr:rowOff>149677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B37F356-AEF1-4836-A2DB-1A7981B8B6D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1820" t="2617" r="2017" b="-674"/>
        <a:stretch/>
      </xdr:blipFill>
      <xdr:spPr>
        <a:xfrm>
          <a:off x="9655629" y="4993822"/>
          <a:ext cx="7015842" cy="3947430"/>
        </a:xfrm>
        <a:prstGeom prst="rect">
          <a:avLst/>
        </a:prstGeom>
      </xdr:spPr>
    </xdr:pic>
    <xdr:clientData/>
  </xdr:twoCellAnchor>
  <xdr:twoCellAnchor>
    <xdr:from>
      <xdr:col>42</xdr:col>
      <xdr:colOff>8283</xdr:colOff>
      <xdr:row>10</xdr:row>
      <xdr:rowOff>124239</xdr:rowOff>
    </xdr:from>
    <xdr:to>
      <xdr:col>50</xdr:col>
      <xdr:colOff>41413</xdr:colOff>
      <xdr:row>14</xdr:row>
      <xdr:rowOff>134471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6017F06-3E73-403E-A367-AF917BA91F4C}"/>
            </a:ext>
          </a:extLst>
        </xdr:cNvPr>
        <xdr:cNvSpPr/>
      </xdr:nvSpPr>
      <xdr:spPr>
        <a:xfrm>
          <a:off x="14267208" y="2457864"/>
          <a:ext cx="2404855" cy="9341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224153</xdr:colOff>
      <xdr:row>34</xdr:row>
      <xdr:rowOff>72459</xdr:rowOff>
    </xdr:from>
    <xdr:to>
      <xdr:col>41</xdr:col>
      <xdr:colOff>282131</xdr:colOff>
      <xdr:row>36</xdr:row>
      <xdr:rowOff>196697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AE5D11B1-60C6-4A48-80C6-0BA0EBDFFF3D}"/>
            </a:ext>
          </a:extLst>
        </xdr:cNvPr>
        <xdr:cNvSpPr/>
      </xdr:nvSpPr>
      <xdr:spPr>
        <a:xfrm>
          <a:off x="11873228" y="7673409"/>
          <a:ext cx="1962978" cy="61953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85784</xdr:colOff>
      <xdr:row>31</xdr:row>
      <xdr:rowOff>50779</xdr:rowOff>
    </xdr:from>
    <xdr:to>
      <xdr:col>41</xdr:col>
      <xdr:colOff>255880</xdr:colOff>
      <xdr:row>32</xdr:row>
      <xdr:rowOff>78657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253D583E-9893-4FA5-93B7-E999CA808CF5}"/>
            </a:ext>
          </a:extLst>
        </xdr:cNvPr>
        <xdr:cNvSpPr/>
      </xdr:nvSpPr>
      <xdr:spPr>
        <a:xfrm>
          <a:off x="11972984" y="6984979"/>
          <a:ext cx="1836971" cy="24695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201706</xdr:colOff>
      <xdr:row>20</xdr:row>
      <xdr:rowOff>100852</xdr:rowOff>
    </xdr:from>
    <xdr:to>
      <xdr:col>42</xdr:col>
      <xdr:colOff>425824</xdr:colOff>
      <xdr:row>22</xdr:row>
      <xdr:rowOff>44823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1679892-5E60-46C0-8E5B-E5045FCDE1E1}"/>
            </a:ext>
          </a:extLst>
        </xdr:cNvPr>
        <xdr:cNvSpPr txBox="1"/>
      </xdr:nvSpPr>
      <xdr:spPr>
        <a:xfrm>
          <a:off x="9707656" y="4672852"/>
          <a:ext cx="4977093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市民税・住民税決定通知書の例（普通徴収：給与所得以外がある方）</a:t>
          </a:r>
          <a:endParaRPr kumimoji="1" lang="ja-JP" altLang="en-US" sz="1200"/>
        </a:p>
      </xdr:txBody>
    </xdr:sp>
    <xdr:clientData/>
  </xdr:twoCellAnchor>
  <xdr:twoCellAnchor>
    <xdr:from>
      <xdr:col>24</xdr:col>
      <xdr:colOff>201706</xdr:colOff>
      <xdr:row>1</xdr:row>
      <xdr:rowOff>12885</xdr:rowOff>
    </xdr:from>
    <xdr:to>
      <xdr:col>42</xdr:col>
      <xdr:colOff>425824</xdr:colOff>
      <xdr:row>2</xdr:row>
      <xdr:rowOff>102531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A809EB9-391E-488D-97D6-45C5FEFDFE6D}"/>
            </a:ext>
          </a:extLst>
        </xdr:cNvPr>
        <xdr:cNvSpPr txBox="1"/>
      </xdr:nvSpPr>
      <xdr:spPr>
        <a:xfrm>
          <a:off x="9707656" y="460560"/>
          <a:ext cx="4977093" cy="2991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市民税・住民税決定通知書の例（特別徴収：給与所得のみの方）</a:t>
          </a:r>
          <a:endParaRPr kumimoji="1" lang="ja-JP" altLang="en-US" sz="1400"/>
        </a:p>
      </xdr:txBody>
    </xdr:sp>
    <xdr:clientData/>
  </xdr:twoCellAnchor>
  <xdr:twoCellAnchor>
    <xdr:from>
      <xdr:col>42</xdr:col>
      <xdr:colOff>609601</xdr:colOff>
      <xdr:row>5</xdr:row>
      <xdr:rowOff>9525</xdr:rowOff>
    </xdr:from>
    <xdr:to>
      <xdr:col>50</xdr:col>
      <xdr:colOff>171452</xdr:colOff>
      <xdr:row>6</xdr:row>
      <xdr:rowOff>142875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7904A8B4-337E-4271-85F7-A107E81DDC84}"/>
            </a:ext>
          </a:extLst>
        </xdr:cNvPr>
        <xdr:cNvSpPr/>
      </xdr:nvSpPr>
      <xdr:spPr>
        <a:xfrm>
          <a:off x="14868526" y="1295400"/>
          <a:ext cx="1933576" cy="342900"/>
        </a:xfrm>
        <a:prstGeom prst="round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n w="3175">
                <a:noFill/>
                <a:prstDash val="sysDot"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課税標準額として①に入力</a:t>
          </a:r>
        </a:p>
      </xdr:txBody>
    </xdr:sp>
    <xdr:clientData/>
  </xdr:twoCellAnchor>
  <xdr:twoCellAnchor>
    <xdr:from>
      <xdr:col>36</xdr:col>
      <xdr:colOff>114300</xdr:colOff>
      <xdr:row>29</xdr:row>
      <xdr:rowOff>171450</xdr:rowOff>
    </xdr:from>
    <xdr:to>
      <xdr:col>42</xdr:col>
      <xdr:colOff>66676</xdr:colOff>
      <xdr:row>31</xdr:row>
      <xdr:rowOff>76200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52A68DDE-8E4C-4F99-A0E9-4A31B0C33128}"/>
            </a:ext>
          </a:extLst>
        </xdr:cNvPr>
        <xdr:cNvSpPr/>
      </xdr:nvSpPr>
      <xdr:spPr>
        <a:xfrm>
          <a:off x="12477750" y="6667500"/>
          <a:ext cx="1847851" cy="3429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課税標準額として入力</a:t>
          </a:r>
        </a:p>
      </xdr:txBody>
    </xdr:sp>
    <xdr:clientData/>
  </xdr:twoCellAnchor>
  <xdr:twoCellAnchor>
    <xdr:from>
      <xdr:col>36</xdr:col>
      <xdr:colOff>47626</xdr:colOff>
      <xdr:row>14</xdr:row>
      <xdr:rowOff>58510</xdr:rowOff>
    </xdr:from>
    <xdr:to>
      <xdr:col>50</xdr:col>
      <xdr:colOff>161926</xdr:colOff>
      <xdr:row>18</xdr:row>
      <xdr:rowOff>57150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127E4F86-8C45-416E-908D-677DE43E2356}"/>
            </a:ext>
          </a:extLst>
        </xdr:cNvPr>
        <xdr:cNvSpPr/>
      </xdr:nvSpPr>
      <xdr:spPr>
        <a:xfrm>
          <a:off x="12411076" y="3316060"/>
          <a:ext cx="4381500" cy="8749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  <xdr:twoCellAnchor>
    <xdr:from>
      <xdr:col>7</xdr:col>
      <xdr:colOff>95250</xdr:colOff>
      <xdr:row>0</xdr:row>
      <xdr:rowOff>189378</xdr:rowOff>
    </xdr:from>
    <xdr:to>
      <xdr:col>22</xdr:col>
      <xdr:colOff>247651</xdr:colOff>
      <xdr:row>7</xdr:row>
      <xdr:rowOff>85725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396C3437-A39A-492D-9E64-5F28F19B1745}"/>
            </a:ext>
          </a:extLst>
        </xdr:cNvPr>
        <xdr:cNvSpPr/>
      </xdr:nvSpPr>
      <xdr:spPr>
        <a:xfrm>
          <a:off x="5172075" y="189378"/>
          <a:ext cx="4076701" cy="1601322"/>
        </a:xfrm>
        <a:prstGeom prst="roundRect">
          <a:avLst>
            <a:gd name="adj" fmla="val 8235"/>
          </a:avLst>
        </a:prstGeom>
        <a:ln w="28575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（例２）</a:t>
          </a:r>
          <a:r>
            <a:rPr kumimoji="1" lang="ja-JP" altLang="en-US" sz="1200" b="1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世帯の状況</a:t>
          </a:r>
          <a:endParaRPr kumimoji="1" lang="en-US" altLang="ja-JP" sz="1200" b="1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・家族構成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父（会社員）、母（会社員）、長女（奨学生）、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次女（中学生）の４人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・父　年間所得金額（課税標準額）</a:t>
          </a:r>
          <a:r>
            <a:rPr kumimoji="1" lang="en-US" altLang="ja-JP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400</a:t>
          </a:r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万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・母　</a:t>
          </a:r>
          <a:r>
            <a:rPr kumimoji="1" lang="ja-JP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年間所得金額（課税標準額）</a:t>
          </a:r>
          <a:r>
            <a:rPr kumimoji="1" lang="en-US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240</a:t>
          </a:r>
          <a:r>
            <a:rPr kumimoji="1" lang="ja-JP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万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33</xdr:col>
      <xdr:colOff>234202</xdr:colOff>
      <xdr:row>36</xdr:row>
      <xdr:rowOff>154641</xdr:rowOff>
    </xdr:from>
    <xdr:to>
      <xdr:col>48</xdr:col>
      <xdr:colOff>110377</xdr:colOff>
      <xdr:row>40</xdr:row>
      <xdr:rowOff>80443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97792401-B6D3-43BA-B1DC-89E789CBE544}"/>
            </a:ext>
          </a:extLst>
        </xdr:cNvPr>
        <xdr:cNvSpPr/>
      </xdr:nvSpPr>
      <xdr:spPr>
        <a:xfrm>
          <a:off x="11883277" y="8250891"/>
          <a:ext cx="4381500" cy="90687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112058</xdr:colOff>
          <xdr:row>21</xdr:row>
          <xdr:rowOff>168089</xdr:rowOff>
        </xdr:from>
        <xdr:to>
          <xdr:col>23</xdr:col>
          <xdr:colOff>152879</xdr:colOff>
          <xdr:row>27</xdr:row>
          <xdr:rowOff>32017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8200C92-1CF0-4099-B963-370228DF61A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45:$E$49" spid="_x0000_s411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5188883" y="4930589"/>
              <a:ext cx="4231821" cy="1159328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33616</xdr:colOff>
          <xdr:row>34</xdr:row>
          <xdr:rowOff>4105</xdr:rowOff>
        </xdr:from>
        <xdr:to>
          <xdr:col>18</xdr:col>
          <xdr:colOff>196901</xdr:colOff>
          <xdr:row>35</xdr:row>
          <xdr:rowOff>249033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2D3FAC1-5A1F-4ADA-A986-FD081910D7A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52:$E$53" spid="_x0000_s411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6253441" y="7605055"/>
              <a:ext cx="2011135" cy="483053"/>
            </a:xfrm>
            <a:prstGeom prst="rect">
              <a:avLst/>
            </a:prstGeom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144303</xdr:colOff>
      <xdr:row>9</xdr:row>
      <xdr:rowOff>100797</xdr:rowOff>
    </xdr:from>
    <xdr:to>
      <xdr:col>11</xdr:col>
      <xdr:colOff>199072</xdr:colOff>
      <xdr:row>9</xdr:row>
      <xdr:rowOff>146516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9CC3E82-D6E2-4FC5-A5F8-D31121016D1F}"/>
            </a:ext>
          </a:extLst>
        </xdr:cNvPr>
        <xdr:cNvSpPr/>
      </xdr:nvSpPr>
      <xdr:spPr>
        <a:xfrm rot="10800000" flipV="1">
          <a:off x="6135528" y="2224872"/>
          <a:ext cx="54769" cy="4571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24</xdr:col>
      <xdr:colOff>57149</xdr:colOff>
      <xdr:row>2</xdr:row>
      <xdr:rowOff>163286</xdr:rowOff>
    </xdr:from>
    <xdr:to>
      <xdr:col>50</xdr:col>
      <xdr:colOff>142874</xdr:colOff>
      <xdr:row>19</xdr:row>
      <xdr:rowOff>28575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37DB507-28DE-44E0-9E28-5099804B4CBF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82" t="4231" r="571" b="1050"/>
        <a:stretch/>
      </xdr:blipFill>
      <xdr:spPr>
        <a:xfrm>
          <a:off x="9563099" y="820511"/>
          <a:ext cx="7210425" cy="3560989"/>
        </a:xfrm>
        <a:prstGeom prst="rect">
          <a:avLst/>
        </a:prstGeom>
      </xdr:spPr>
    </xdr:pic>
    <xdr:clientData/>
  </xdr:twoCellAnchor>
  <xdr:twoCellAnchor editAs="oneCell">
    <xdr:from>
      <xdr:col>24</xdr:col>
      <xdr:colOff>149679</xdr:colOff>
      <xdr:row>22</xdr:row>
      <xdr:rowOff>40822</xdr:rowOff>
    </xdr:from>
    <xdr:to>
      <xdr:col>50</xdr:col>
      <xdr:colOff>40821</xdr:colOff>
      <xdr:row>39</xdr:row>
      <xdr:rowOff>149677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579DE35-4D6A-4BBB-BAD0-EEB505DB447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1820" t="2617" r="2017" b="-674"/>
        <a:stretch/>
      </xdr:blipFill>
      <xdr:spPr>
        <a:xfrm>
          <a:off x="9655629" y="4993822"/>
          <a:ext cx="7015842" cy="3947430"/>
        </a:xfrm>
        <a:prstGeom prst="rect">
          <a:avLst/>
        </a:prstGeom>
      </xdr:spPr>
    </xdr:pic>
    <xdr:clientData/>
  </xdr:twoCellAnchor>
  <xdr:twoCellAnchor>
    <xdr:from>
      <xdr:col>42</xdr:col>
      <xdr:colOff>8283</xdr:colOff>
      <xdr:row>10</xdr:row>
      <xdr:rowOff>124239</xdr:rowOff>
    </xdr:from>
    <xdr:to>
      <xdr:col>50</xdr:col>
      <xdr:colOff>41413</xdr:colOff>
      <xdr:row>14</xdr:row>
      <xdr:rowOff>134471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DA17B14-B8F0-4964-9F1F-3354B1062D0E}"/>
            </a:ext>
          </a:extLst>
        </xdr:cNvPr>
        <xdr:cNvSpPr/>
      </xdr:nvSpPr>
      <xdr:spPr>
        <a:xfrm>
          <a:off x="14267208" y="2457864"/>
          <a:ext cx="2404855" cy="9341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224153</xdr:colOff>
      <xdr:row>34</xdr:row>
      <xdr:rowOff>72459</xdr:rowOff>
    </xdr:from>
    <xdr:to>
      <xdr:col>41</xdr:col>
      <xdr:colOff>282131</xdr:colOff>
      <xdr:row>36</xdr:row>
      <xdr:rowOff>196697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A7B66CA-DD72-4574-8E73-CDAF3F1E087C}"/>
            </a:ext>
          </a:extLst>
        </xdr:cNvPr>
        <xdr:cNvSpPr/>
      </xdr:nvSpPr>
      <xdr:spPr>
        <a:xfrm>
          <a:off x="11873228" y="7673409"/>
          <a:ext cx="1962978" cy="61953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85784</xdr:colOff>
      <xdr:row>31</xdr:row>
      <xdr:rowOff>50779</xdr:rowOff>
    </xdr:from>
    <xdr:to>
      <xdr:col>41</xdr:col>
      <xdr:colOff>255880</xdr:colOff>
      <xdr:row>32</xdr:row>
      <xdr:rowOff>78657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3AFEEAF-F7D3-4F69-9820-2C691E6B0605}"/>
            </a:ext>
          </a:extLst>
        </xdr:cNvPr>
        <xdr:cNvSpPr/>
      </xdr:nvSpPr>
      <xdr:spPr>
        <a:xfrm>
          <a:off x="11972984" y="6984979"/>
          <a:ext cx="1836971" cy="24695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201706</xdr:colOff>
      <xdr:row>20</xdr:row>
      <xdr:rowOff>100852</xdr:rowOff>
    </xdr:from>
    <xdr:to>
      <xdr:col>42</xdr:col>
      <xdr:colOff>425824</xdr:colOff>
      <xdr:row>22</xdr:row>
      <xdr:rowOff>44823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C10D83E-0419-4EF0-A277-F942A9C0CEF9}"/>
            </a:ext>
          </a:extLst>
        </xdr:cNvPr>
        <xdr:cNvSpPr txBox="1"/>
      </xdr:nvSpPr>
      <xdr:spPr>
        <a:xfrm>
          <a:off x="9707656" y="4672852"/>
          <a:ext cx="4977093" cy="3249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市民税・住民税決定通知書の例（普通徴収：給与所得以外がある方）</a:t>
          </a:r>
          <a:endParaRPr kumimoji="1" lang="ja-JP" altLang="en-US" sz="1200"/>
        </a:p>
      </xdr:txBody>
    </xdr:sp>
    <xdr:clientData/>
  </xdr:twoCellAnchor>
  <xdr:twoCellAnchor>
    <xdr:from>
      <xdr:col>24</xdr:col>
      <xdr:colOff>201706</xdr:colOff>
      <xdr:row>1</xdr:row>
      <xdr:rowOff>12885</xdr:rowOff>
    </xdr:from>
    <xdr:to>
      <xdr:col>42</xdr:col>
      <xdr:colOff>425824</xdr:colOff>
      <xdr:row>2</xdr:row>
      <xdr:rowOff>102531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6E63670-09A5-49F9-A9BD-2B312E349E4D}"/>
            </a:ext>
          </a:extLst>
        </xdr:cNvPr>
        <xdr:cNvSpPr txBox="1"/>
      </xdr:nvSpPr>
      <xdr:spPr>
        <a:xfrm>
          <a:off x="9707656" y="460560"/>
          <a:ext cx="4977093" cy="2991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市民税・住民税決定通知書の例（特別徴収：給与所得のみの方）</a:t>
          </a:r>
          <a:endParaRPr kumimoji="1" lang="ja-JP" altLang="en-US" sz="1400"/>
        </a:p>
      </xdr:txBody>
    </xdr:sp>
    <xdr:clientData/>
  </xdr:twoCellAnchor>
  <xdr:twoCellAnchor>
    <xdr:from>
      <xdr:col>42</xdr:col>
      <xdr:colOff>609601</xdr:colOff>
      <xdr:row>5</xdr:row>
      <xdr:rowOff>9525</xdr:rowOff>
    </xdr:from>
    <xdr:to>
      <xdr:col>50</xdr:col>
      <xdr:colOff>171452</xdr:colOff>
      <xdr:row>6</xdr:row>
      <xdr:rowOff>142875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28600B4A-5A46-4ECE-B2D9-DE4D8931F0A8}"/>
            </a:ext>
          </a:extLst>
        </xdr:cNvPr>
        <xdr:cNvSpPr/>
      </xdr:nvSpPr>
      <xdr:spPr>
        <a:xfrm>
          <a:off x="14868526" y="1295400"/>
          <a:ext cx="1933576" cy="342900"/>
        </a:xfrm>
        <a:prstGeom prst="round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n w="3175">
                <a:noFill/>
                <a:prstDash val="sysDot"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課税標準額として①に入力</a:t>
          </a:r>
        </a:p>
      </xdr:txBody>
    </xdr:sp>
    <xdr:clientData/>
  </xdr:twoCellAnchor>
  <xdr:twoCellAnchor>
    <xdr:from>
      <xdr:col>36</xdr:col>
      <xdr:colOff>114300</xdr:colOff>
      <xdr:row>29</xdr:row>
      <xdr:rowOff>171450</xdr:rowOff>
    </xdr:from>
    <xdr:to>
      <xdr:col>42</xdr:col>
      <xdr:colOff>66676</xdr:colOff>
      <xdr:row>31</xdr:row>
      <xdr:rowOff>76200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4A4EA346-2837-4963-9504-7712ACA91429}"/>
            </a:ext>
          </a:extLst>
        </xdr:cNvPr>
        <xdr:cNvSpPr/>
      </xdr:nvSpPr>
      <xdr:spPr>
        <a:xfrm>
          <a:off x="12477750" y="6667500"/>
          <a:ext cx="1847851" cy="3429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課税標準額として入力</a:t>
          </a:r>
        </a:p>
      </xdr:txBody>
    </xdr:sp>
    <xdr:clientData/>
  </xdr:twoCellAnchor>
  <xdr:twoCellAnchor>
    <xdr:from>
      <xdr:col>36</xdr:col>
      <xdr:colOff>47626</xdr:colOff>
      <xdr:row>14</xdr:row>
      <xdr:rowOff>58510</xdr:rowOff>
    </xdr:from>
    <xdr:to>
      <xdr:col>50</xdr:col>
      <xdr:colOff>161926</xdr:colOff>
      <xdr:row>18</xdr:row>
      <xdr:rowOff>57150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040AEE3A-8E18-4A36-8F78-6B97D72897AE}"/>
            </a:ext>
          </a:extLst>
        </xdr:cNvPr>
        <xdr:cNvSpPr/>
      </xdr:nvSpPr>
      <xdr:spPr>
        <a:xfrm>
          <a:off x="12411076" y="3316060"/>
          <a:ext cx="4381500" cy="8749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  <xdr:twoCellAnchor>
    <xdr:from>
      <xdr:col>7</xdr:col>
      <xdr:colOff>95250</xdr:colOff>
      <xdr:row>0</xdr:row>
      <xdr:rowOff>189378</xdr:rowOff>
    </xdr:from>
    <xdr:to>
      <xdr:col>22</xdr:col>
      <xdr:colOff>247651</xdr:colOff>
      <xdr:row>7</xdr:row>
      <xdr:rowOff>85725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2DCF4C99-424D-4354-AE14-2EEB219E274C}"/>
            </a:ext>
          </a:extLst>
        </xdr:cNvPr>
        <xdr:cNvSpPr/>
      </xdr:nvSpPr>
      <xdr:spPr>
        <a:xfrm>
          <a:off x="5172075" y="189378"/>
          <a:ext cx="4076701" cy="1601322"/>
        </a:xfrm>
        <a:prstGeom prst="roundRect">
          <a:avLst>
            <a:gd name="adj" fmla="val 8235"/>
          </a:avLst>
        </a:prstGeom>
        <a:ln w="28575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（例３）</a:t>
          </a:r>
          <a:r>
            <a:rPr kumimoji="1" lang="ja-JP" altLang="en-US" sz="1200" b="1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世帯の状況</a:t>
          </a:r>
          <a:endParaRPr kumimoji="1" lang="en-US" altLang="ja-JP" sz="1200" b="1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・家族構成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父（会社員）、母（会社員）、長女（奨学生）、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次女（中学生）、長男（小学生）の５人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・父　年間所得金額（課税標準額）</a:t>
          </a:r>
          <a:r>
            <a:rPr kumimoji="1" lang="en-US" altLang="ja-JP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400</a:t>
          </a:r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万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・母　</a:t>
          </a:r>
          <a:r>
            <a:rPr kumimoji="1" lang="ja-JP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年間所得金額（課税標準額）</a:t>
          </a:r>
          <a:r>
            <a:rPr kumimoji="1" lang="en-US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400</a:t>
          </a:r>
          <a:r>
            <a:rPr kumimoji="1" lang="ja-JP" altLang="ja-JP" sz="12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万</a:t>
          </a:r>
          <a:endParaRPr kumimoji="1" lang="en-US" altLang="ja-JP" sz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33</xdr:col>
      <xdr:colOff>234202</xdr:colOff>
      <xdr:row>36</xdr:row>
      <xdr:rowOff>154641</xdr:rowOff>
    </xdr:from>
    <xdr:to>
      <xdr:col>48</xdr:col>
      <xdr:colOff>110377</xdr:colOff>
      <xdr:row>40</xdr:row>
      <xdr:rowOff>80443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854B43B5-5066-4AEA-A1AE-975DB8DBB243}"/>
            </a:ext>
          </a:extLst>
        </xdr:cNvPr>
        <xdr:cNvSpPr/>
      </xdr:nvSpPr>
      <xdr:spPr>
        <a:xfrm>
          <a:off x="11883277" y="8250891"/>
          <a:ext cx="4381500" cy="90687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アスタリスク（＊）や数字が記載されている場合は表②に入力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アスタリスクが記載されている場合、プルダウンで〇を選択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数字が記載されている場合、数字を入力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53"/>
  <sheetViews>
    <sheetView showGridLines="0" tabSelected="1" view="pageBreakPreview" zoomScale="85" zoomScaleNormal="100" zoomScaleSheetLayoutView="85" workbookViewId="0">
      <selection activeCell="M5" sqref="M5"/>
    </sheetView>
  </sheetViews>
  <sheetFormatPr defaultRowHeight="18.75"/>
  <cols>
    <col min="1" max="1" width="4.125" customWidth="1"/>
    <col min="2" max="2" width="16.25" customWidth="1"/>
    <col min="3" max="3" width="13.125" customWidth="1"/>
    <col min="4" max="4" width="14" bestFit="1" customWidth="1"/>
    <col min="5" max="5" width="12.75" customWidth="1"/>
    <col min="6" max="6" width="3.375" customWidth="1"/>
    <col min="7" max="12" width="3" customWidth="1"/>
    <col min="13" max="13" width="9.25" customWidth="1"/>
    <col min="14" max="21" width="3" customWidth="1"/>
    <col min="22" max="22" width="3.25" customWidth="1"/>
    <col min="23" max="23" width="3.5" customWidth="1"/>
    <col min="24" max="41" width="3.125" customWidth="1"/>
    <col min="42" max="43" width="9.25" customWidth="1"/>
    <col min="44" max="51" width="3.125" customWidth="1"/>
  </cols>
  <sheetData>
    <row r="1" spans="1:41" ht="35.25" customHeight="1" thickBot="1">
      <c r="A1" s="113" t="s">
        <v>7</v>
      </c>
      <c r="B1" s="113"/>
      <c r="C1" s="113"/>
      <c r="D1" s="113"/>
      <c r="E1" s="113"/>
      <c r="F1" s="113"/>
      <c r="G1" s="113"/>
      <c r="H1" s="113"/>
      <c r="Y1" s="11"/>
      <c r="Z1" s="11"/>
    </row>
    <row r="2" spans="1:41" ht="16.5" customHeight="1" thickBot="1">
      <c r="B2" s="1" t="s">
        <v>0</v>
      </c>
      <c r="E2" s="114" t="s">
        <v>1</v>
      </c>
      <c r="F2" s="115"/>
      <c r="G2" s="116"/>
      <c r="Y2" s="11" t="s">
        <v>13</v>
      </c>
      <c r="Z2" s="11" t="s">
        <v>23</v>
      </c>
    </row>
    <row r="3" spans="1:41" ht="16.5" customHeight="1" thickBot="1">
      <c r="B3" s="117" t="s">
        <v>35</v>
      </c>
      <c r="C3" s="118"/>
      <c r="E3" s="121" t="s">
        <v>2</v>
      </c>
      <c r="F3" s="122"/>
      <c r="G3" s="123"/>
      <c r="Z3" s="11" t="s">
        <v>24</v>
      </c>
    </row>
    <row r="4" spans="1:41" ht="16.5" customHeight="1" thickBot="1">
      <c r="B4" s="119"/>
      <c r="C4" s="120"/>
      <c r="E4" s="124" t="s">
        <v>21</v>
      </c>
      <c r="F4" s="125"/>
      <c r="G4" s="126"/>
    </row>
    <row r="5" spans="1:41" ht="16.5" customHeight="1">
      <c r="B5" s="15"/>
      <c r="C5" s="15"/>
      <c r="D5" s="16"/>
      <c r="E5" s="87" t="s">
        <v>63</v>
      </c>
      <c r="F5" s="13"/>
      <c r="G5" s="13"/>
      <c r="H5" s="13"/>
      <c r="I5" s="16"/>
    </row>
    <row r="6" spans="1:41" ht="16.5" customHeight="1">
      <c r="C6" s="3"/>
      <c r="I6" s="4"/>
    </row>
    <row r="7" spans="1:41" ht="16.5" customHeight="1">
      <c r="B7" s="1"/>
      <c r="C7" s="15"/>
      <c r="D7" s="16"/>
      <c r="E7" s="16"/>
      <c r="F7" s="13"/>
      <c r="G7" s="13"/>
      <c r="H7" s="13"/>
      <c r="I7" s="16"/>
    </row>
    <row r="8" spans="1:41" ht="16.5" customHeight="1" thickBot="1">
      <c r="B8" s="85" t="s">
        <v>60</v>
      </c>
      <c r="C8" s="3"/>
      <c r="I8" s="4"/>
    </row>
    <row r="9" spans="1:41" ht="16.5" customHeight="1">
      <c r="B9" s="83" t="s">
        <v>64</v>
      </c>
      <c r="C9" s="88"/>
      <c r="D9" s="87"/>
      <c r="E9" s="87"/>
      <c r="F9" s="13"/>
      <c r="G9" s="127" t="s">
        <v>37</v>
      </c>
      <c r="H9" s="130" t="s">
        <v>38</v>
      </c>
      <c r="I9" s="89" t="s">
        <v>51</v>
      </c>
      <c r="J9" s="89"/>
      <c r="K9" s="89"/>
      <c r="L9" s="89"/>
      <c r="M9" s="89"/>
      <c r="N9" s="89"/>
      <c r="O9" s="89"/>
      <c r="P9" s="89"/>
      <c r="Q9" s="90" t="s">
        <v>52</v>
      </c>
      <c r="R9" s="90"/>
      <c r="S9" s="90"/>
      <c r="T9" s="90"/>
      <c r="U9" s="90"/>
      <c r="V9" s="91"/>
    </row>
    <row r="10" spans="1:41" ht="16.5" customHeight="1">
      <c r="B10" s="2"/>
      <c r="C10" s="3"/>
      <c r="G10" s="128"/>
      <c r="H10" s="131"/>
      <c r="I10" s="92" t="s">
        <v>39</v>
      </c>
      <c r="J10" s="94" t="s">
        <v>40</v>
      </c>
      <c r="K10" s="94" t="s">
        <v>41</v>
      </c>
      <c r="L10" s="96" t="s">
        <v>50</v>
      </c>
      <c r="M10" s="94" t="s">
        <v>42</v>
      </c>
      <c r="N10" s="94" t="s">
        <v>43</v>
      </c>
      <c r="O10" s="94" t="s">
        <v>44</v>
      </c>
      <c r="P10" s="94" t="s">
        <v>45</v>
      </c>
      <c r="Q10" s="98" t="s">
        <v>46</v>
      </c>
      <c r="R10" s="94" t="s">
        <v>44</v>
      </c>
      <c r="S10" s="94" t="s">
        <v>45</v>
      </c>
      <c r="T10" s="94" t="s">
        <v>47</v>
      </c>
      <c r="U10" s="98" t="s">
        <v>48</v>
      </c>
      <c r="V10" s="100" t="s">
        <v>49</v>
      </c>
      <c r="Z10" s="5"/>
      <c r="AM10" s="5"/>
    </row>
    <row r="11" spans="1:41" ht="21" customHeight="1" thickBot="1">
      <c r="C11" s="21"/>
      <c r="G11" s="128"/>
      <c r="H11" s="131"/>
      <c r="I11" s="92"/>
      <c r="J11" s="94"/>
      <c r="K11" s="94"/>
      <c r="L11" s="96"/>
      <c r="M11" s="94"/>
      <c r="N11" s="94"/>
      <c r="O11" s="94"/>
      <c r="P11" s="94"/>
      <c r="Q11" s="98"/>
      <c r="R11" s="94"/>
      <c r="S11" s="94"/>
      <c r="T11" s="94"/>
      <c r="U11" s="98"/>
      <c r="V11" s="100"/>
      <c r="Z11" s="5"/>
      <c r="AM11" s="5">
        <v>5</v>
      </c>
    </row>
    <row r="12" spans="1:41" ht="17.25" customHeight="1" thickBot="1">
      <c r="B12" s="53" t="s">
        <v>9</v>
      </c>
      <c r="C12" s="86" t="s">
        <v>10</v>
      </c>
      <c r="D12" s="55" t="s">
        <v>11</v>
      </c>
      <c r="E12" s="56" t="s">
        <v>27</v>
      </c>
      <c r="G12" s="129"/>
      <c r="H12" s="132"/>
      <c r="I12" s="93"/>
      <c r="J12" s="95"/>
      <c r="K12" s="95"/>
      <c r="L12" s="97"/>
      <c r="M12" s="95"/>
      <c r="N12" s="95"/>
      <c r="O12" s="95"/>
      <c r="P12" s="95"/>
      <c r="Q12" s="99"/>
      <c r="R12" s="95"/>
      <c r="S12" s="95"/>
      <c r="T12" s="95"/>
      <c r="U12" s="99"/>
      <c r="V12" s="101"/>
      <c r="Y12" s="5">
        <v>5</v>
      </c>
      <c r="Z12" s="5">
        <v>10</v>
      </c>
      <c r="AA12" s="5">
        <v>18</v>
      </c>
      <c r="AB12" s="5">
        <v>13</v>
      </c>
      <c r="AC12" s="5">
        <v>10</v>
      </c>
      <c r="AE12" s="5">
        <v>5</v>
      </c>
      <c r="AF12" s="5">
        <v>22</v>
      </c>
      <c r="AG12" s="5">
        <v>10</v>
      </c>
      <c r="AH12" s="5">
        <v>1</v>
      </c>
      <c r="AJ12" s="5">
        <v>10</v>
      </c>
      <c r="AK12" s="5">
        <v>1</v>
      </c>
      <c r="AL12" s="5">
        <v>1</v>
      </c>
      <c r="AM12" s="5">
        <v>1</v>
      </c>
      <c r="AN12" s="5">
        <v>1</v>
      </c>
    </row>
    <row r="13" spans="1:41" ht="17.25" customHeight="1" thickTop="1" thickBot="1">
      <c r="B13" s="49"/>
      <c r="C13" s="50"/>
      <c r="D13" s="51"/>
      <c r="E13" s="52" t="str">
        <f>IF(C13&gt;0,SUM(Y13:AO13)*10000,"")</f>
        <v/>
      </c>
      <c r="F13" s="40"/>
      <c r="G13" s="57"/>
      <c r="H13" s="51"/>
      <c r="I13" s="58"/>
      <c r="J13" s="59"/>
      <c r="K13" s="59"/>
      <c r="L13" s="78"/>
      <c r="M13" s="59"/>
      <c r="N13" s="59"/>
      <c r="O13" s="59"/>
      <c r="P13" s="59"/>
      <c r="Q13" s="78"/>
      <c r="R13" s="51"/>
      <c r="S13" s="51"/>
      <c r="T13" s="51"/>
      <c r="U13" s="51"/>
      <c r="V13" s="61"/>
      <c r="Y13" s="18">
        <f t="shared" ref="Y13" si="0">IF(G13="○",Y$12,0)</f>
        <v>0</v>
      </c>
      <c r="Z13" s="18">
        <f>IF(H13="○",Z$12,0)</f>
        <v>0</v>
      </c>
      <c r="AA13" s="19">
        <f>AA$12*I13</f>
        <v>0</v>
      </c>
      <c r="AB13" s="19">
        <f t="shared" ref="AB13:AC13" si="1">AB$12*J13</f>
        <v>0</v>
      </c>
      <c r="AC13" s="19">
        <f t="shared" si="1"/>
        <v>0</v>
      </c>
      <c r="AD13" s="17"/>
      <c r="AE13" s="19">
        <f t="shared" ref="AE13" si="2">AE$12*M13</f>
        <v>0</v>
      </c>
      <c r="AF13" s="19">
        <f t="shared" ref="AF13" si="3">AF$12*N13</f>
        <v>0</v>
      </c>
      <c r="AG13" s="19">
        <f t="shared" ref="AG13" si="4">AG$12*O13</f>
        <v>0</v>
      </c>
      <c r="AH13" s="19">
        <f t="shared" ref="AH13" si="5">AH$12*P13</f>
        <v>0</v>
      </c>
      <c r="AI13" s="17"/>
      <c r="AJ13" s="18">
        <f>IF(R13="○",AJ$12,0)</f>
        <v>0</v>
      </c>
      <c r="AK13" s="18">
        <f t="shared" ref="AK13:AN13" si="6">IF(S13="○",AK$12,0)</f>
        <v>0</v>
      </c>
      <c r="AL13" s="18">
        <f t="shared" si="6"/>
        <v>0</v>
      </c>
      <c r="AM13" s="18">
        <f>IF(U13="母",AM$11,IF(U13="父",AM$12,0))</f>
        <v>0</v>
      </c>
      <c r="AN13" s="18">
        <f t="shared" si="6"/>
        <v>0</v>
      </c>
      <c r="AO13" s="5">
        <v>5</v>
      </c>
    </row>
    <row r="14" spans="1:41" ht="17.25" customHeight="1" thickBot="1">
      <c r="B14" s="44"/>
      <c r="C14" s="43"/>
      <c r="D14" s="28"/>
      <c r="E14" s="45" t="str">
        <f t="shared" ref="E14:E20" si="7">IF(C14&gt;0,SUM(Y14:AO14)*10000,"")</f>
        <v/>
      </c>
      <c r="F14" s="40"/>
      <c r="G14" s="32"/>
      <c r="H14" s="28"/>
      <c r="I14" s="29"/>
      <c r="J14" s="30"/>
      <c r="K14" s="30"/>
      <c r="L14" s="77"/>
      <c r="M14" s="30"/>
      <c r="N14" s="30"/>
      <c r="O14" s="30"/>
      <c r="P14" s="30"/>
      <c r="Q14" s="77"/>
      <c r="R14" s="28"/>
      <c r="S14" s="28"/>
      <c r="T14" s="28"/>
      <c r="U14" s="28"/>
      <c r="V14" s="33"/>
      <c r="Y14" s="18">
        <f t="shared" ref="Y14:Y20" si="8">IF(G14="○",Y$12,0)</f>
        <v>0</v>
      </c>
      <c r="Z14" s="18">
        <f t="shared" ref="Z14:Z20" si="9">IF(H14="○",Z$12,0)</f>
        <v>0</v>
      </c>
      <c r="AA14" s="19">
        <f t="shared" ref="AA14:AA20" si="10">AA$12*I14</f>
        <v>0</v>
      </c>
      <c r="AB14" s="19">
        <f t="shared" ref="AB14:AB20" si="11">AB$12*J14</f>
        <v>0</v>
      </c>
      <c r="AC14" s="19">
        <f t="shared" ref="AC14:AC20" si="12">AC$12*K14</f>
        <v>0</v>
      </c>
      <c r="AD14" s="17"/>
      <c r="AE14" s="19">
        <f t="shared" ref="AE14:AE20" si="13">AE$12*M14</f>
        <v>0</v>
      </c>
      <c r="AF14" s="19">
        <f t="shared" ref="AF14:AF20" si="14">AF$12*N14</f>
        <v>0</v>
      </c>
      <c r="AG14" s="19">
        <f t="shared" ref="AG14:AG20" si="15">AG$12*O14</f>
        <v>0</v>
      </c>
      <c r="AH14" s="19">
        <f t="shared" ref="AH14:AH20" si="16">AH$12*P14</f>
        <v>0</v>
      </c>
      <c r="AI14" s="17"/>
      <c r="AJ14" s="18">
        <f t="shared" ref="AJ14:AJ19" si="17">IF(R14="○",AJ$12,0)</f>
        <v>0</v>
      </c>
      <c r="AK14" s="18">
        <f t="shared" ref="AK14:AK20" si="18">IF(S14="○",AK$12,0)</f>
        <v>0</v>
      </c>
      <c r="AL14" s="18">
        <f t="shared" ref="AL14:AL20" si="19">IF(T14="○",AL$12,0)</f>
        <v>0</v>
      </c>
      <c r="AM14" s="18">
        <f>IF(U14="母",AM$11,IF(U14="父",AM$12,0))</f>
        <v>0</v>
      </c>
      <c r="AN14" s="18">
        <f t="shared" ref="AN14:AN20" si="20">IF(V14="○",AN$12,0)</f>
        <v>0</v>
      </c>
      <c r="AO14" s="5">
        <v>5</v>
      </c>
    </row>
    <row r="15" spans="1:41" ht="17.25" customHeight="1" thickBot="1">
      <c r="B15" s="44"/>
      <c r="C15" s="43"/>
      <c r="D15" s="28"/>
      <c r="E15" s="45"/>
      <c r="F15" s="40"/>
      <c r="G15" s="32"/>
      <c r="H15" s="28"/>
      <c r="I15" s="29"/>
      <c r="J15" s="30"/>
      <c r="K15" s="30"/>
      <c r="L15" s="77"/>
      <c r="M15" s="30"/>
      <c r="N15" s="30"/>
      <c r="O15" s="30"/>
      <c r="P15" s="30"/>
      <c r="Q15" s="77"/>
      <c r="R15" s="28"/>
      <c r="S15" s="28"/>
      <c r="T15" s="28"/>
      <c r="U15" s="28"/>
      <c r="V15" s="33"/>
      <c r="Y15" s="18">
        <f t="shared" si="8"/>
        <v>0</v>
      </c>
      <c r="Z15" s="18">
        <f t="shared" si="9"/>
        <v>0</v>
      </c>
      <c r="AA15" s="19">
        <f t="shared" si="10"/>
        <v>0</v>
      </c>
      <c r="AB15" s="19">
        <f t="shared" si="11"/>
        <v>0</v>
      </c>
      <c r="AC15" s="19">
        <f t="shared" si="12"/>
        <v>0</v>
      </c>
      <c r="AD15" s="17"/>
      <c r="AE15" s="19">
        <f t="shared" si="13"/>
        <v>0</v>
      </c>
      <c r="AF15" s="19">
        <f t="shared" si="14"/>
        <v>0</v>
      </c>
      <c r="AG15" s="19">
        <f t="shared" si="15"/>
        <v>0</v>
      </c>
      <c r="AH15" s="19">
        <f t="shared" si="16"/>
        <v>0</v>
      </c>
      <c r="AI15" s="17"/>
      <c r="AJ15" s="18">
        <f t="shared" si="17"/>
        <v>0</v>
      </c>
      <c r="AK15" s="18">
        <f t="shared" si="18"/>
        <v>0</v>
      </c>
      <c r="AL15" s="18">
        <f t="shared" si="19"/>
        <v>0</v>
      </c>
      <c r="AM15" s="18">
        <f t="shared" ref="AM15:AM20" si="21">IF(U15="母",AM$11,IF(U15="父",AM$12,0))</f>
        <v>0</v>
      </c>
      <c r="AN15" s="18">
        <f t="shared" si="20"/>
        <v>0</v>
      </c>
      <c r="AO15" s="5">
        <v>5</v>
      </c>
    </row>
    <row r="16" spans="1:41" ht="17.25" customHeight="1" thickBot="1">
      <c r="B16" s="44"/>
      <c r="C16" s="43"/>
      <c r="D16" s="28"/>
      <c r="E16" s="45" t="str">
        <f t="shared" si="7"/>
        <v/>
      </c>
      <c r="F16" s="40"/>
      <c r="G16" s="32"/>
      <c r="H16" s="28"/>
      <c r="I16" s="29"/>
      <c r="J16" s="30"/>
      <c r="K16" s="30"/>
      <c r="L16" s="77"/>
      <c r="M16" s="30"/>
      <c r="N16" s="30"/>
      <c r="O16" s="30"/>
      <c r="P16" s="30"/>
      <c r="Q16" s="77"/>
      <c r="R16" s="28"/>
      <c r="S16" s="28"/>
      <c r="T16" s="28"/>
      <c r="U16" s="28"/>
      <c r="V16" s="33"/>
      <c r="Y16" s="18">
        <f t="shared" si="8"/>
        <v>0</v>
      </c>
      <c r="Z16" s="18">
        <f t="shared" si="9"/>
        <v>0</v>
      </c>
      <c r="AA16" s="19">
        <f t="shared" si="10"/>
        <v>0</v>
      </c>
      <c r="AB16" s="19">
        <f t="shared" si="11"/>
        <v>0</v>
      </c>
      <c r="AC16" s="19">
        <f t="shared" si="12"/>
        <v>0</v>
      </c>
      <c r="AD16" s="17"/>
      <c r="AE16" s="19">
        <f t="shared" si="13"/>
        <v>0</v>
      </c>
      <c r="AF16" s="19">
        <f t="shared" si="14"/>
        <v>0</v>
      </c>
      <c r="AG16" s="19">
        <f t="shared" si="15"/>
        <v>0</v>
      </c>
      <c r="AH16" s="19">
        <f t="shared" si="16"/>
        <v>0</v>
      </c>
      <c r="AI16" s="17"/>
      <c r="AJ16" s="18">
        <f t="shared" si="17"/>
        <v>0</v>
      </c>
      <c r="AK16" s="18">
        <f t="shared" si="18"/>
        <v>0</v>
      </c>
      <c r="AL16" s="18">
        <f t="shared" si="19"/>
        <v>0</v>
      </c>
      <c r="AM16" s="18">
        <f t="shared" si="21"/>
        <v>0</v>
      </c>
      <c r="AN16" s="18">
        <f t="shared" si="20"/>
        <v>0</v>
      </c>
      <c r="AO16" s="5">
        <v>5</v>
      </c>
    </row>
    <row r="17" spans="2:43" ht="17.25" customHeight="1" thickBot="1">
      <c r="B17" s="44"/>
      <c r="C17" s="43"/>
      <c r="D17" s="28"/>
      <c r="E17" s="45" t="str">
        <f t="shared" si="7"/>
        <v/>
      </c>
      <c r="F17" s="40"/>
      <c r="G17" s="32"/>
      <c r="H17" s="28"/>
      <c r="I17" s="29"/>
      <c r="J17" s="30"/>
      <c r="K17" s="30"/>
      <c r="L17" s="77"/>
      <c r="M17" s="30"/>
      <c r="N17" s="30"/>
      <c r="O17" s="30"/>
      <c r="P17" s="30"/>
      <c r="Q17" s="77"/>
      <c r="R17" s="28"/>
      <c r="S17" s="28"/>
      <c r="T17" s="28"/>
      <c r="U17" s="28"/>
      <c r="V17" s="33"/>
      <c r="Y17" s="18">
        <f t="shared" si="8"/>
        <v>0</v>
      </c>
      <c r="Z17" s="18">
        <f t="shared" si="9"/>
        <v>0</v>
      </c>
      <c r="AA17" s="19">
        <f t="shared" si="10"/>
        <v>0</v>
      </c>
      <c r="AB17" s="19">
        <f t="shared" si="11"/>
        <v>0</v>
      </c>
      <c r="AC17" s="19">
        <f t="shared" si="12"/>
        <v>0</v>
      </c>
      <c r="AD17" s="17"/>
      <c r="AE17" s="19">
        <f t="shared" si="13"/>
        <v>0</v>
      </c>
      <c r="AF17" s="19">
        <f t="shared" si="14"/>
        <v>0</v>
      </c>
      <c r="AG17" s="19">
        <f t="shared" si="15"/>
        <v>0</v>
      </c>
      <c r="AH17" s="19">
        <f t="shared" si="16"/>
        <v>0</v>
      </c>
      <c r="AI17" s="17"/>
      <c r="AJ17" s="18">
        <f t="shared" si="17"/>
        <v>0</v>
      </c>
      <c r="AK17" s="18">
        <f t="shared" si="18"/>
        <v>0</v>
      </c>
      <c r="AL17" s="18">
        <f t="shared" si="19"/>
        <v>0</v>
      </c>
      <c r="AM17" s="18">
        <f t="shared" si="21"/>
        <v>0</v>
      </c>
      <c r="AN17" s="18">
        <f t="shared" si="20"/>
        <v>0</v>
      </c>
      <c r="AO17" s="5">
        <v>5</v>
      </c>
    </row>
    <row r="18" spans="2:43" ht="17.25" customHeight="1" thickBot="1">
      <c r="B18" s="44"/>
      <c r="C18" s="43"/>
      <c r="D18" s="28"/>
      <c r="E18" s="45" t="str">
        <f t="shared" si="7"/>
        <v/>
      </c>
      <c r="F18" s="40"/>
      <c r="G18" s="32"/>
      <c r="H18" s="28"/>
      <c r="I18" s="29"/>
      <c r="J18" s="30"/>
      <c r="K18" s="30"/>
      <c r="L18" s="77"/>
      <c r="M18" s="30"/>
      <c r="N18" s="30"/>
      <c r="O18" s="30"/>
      <c r="P18" s="30"/>
      <c r="Q18" s="77"/>
      <c r="R18" s="28"/>
      <c r="S18" s="28"/>
      <c r="T18" s="28"/>
      <c r="U18" s="28"/>
      <c r="V18" s="33"/>
      <c r="Y18" s="18">
        <f t="shared" si="8"/>
        <v>0</v>
      </c>
      <c r="Z18" s="18">
        <f t="shared" si="9"/>
        <v>0</v>
      </c>
      <c r="AA18" s="19">
        <f t="shared" si="10"/>
        <v>0</v>
      </c>
      <c r="AB18" s="19">
        <f t="shared" si="11"/>
        <v>0</v>
      </c>
      <c r="AC18" s="19">
        <f t="shared" si="12"/>
        <v>0</v>
      </c>
      <c r="AD18" s="17"/>
      <c r="AE18" s="19">
        <f t="shared" si="13"/>
        <v>0</v>
      </c>
      <c r="AF18" s="19">
        <f t="shared" si="14"/>
        <v>0</v>
      </c>
      <c r="AG18" s="19">
        <f t="shared" si="15"/>
        <v>0</v>
      </c>
      <c r="AH18" s="19">
        <f t="shared" si="16"/>
        <v>0</v>
      </c>
      <c r="AI18" s="17"/>
      <c r="AJ18" s="18">
        <f t="shared" si="17"/>
        <v>0</v>
      </c>
      <c r="AK18" s="18">
        <f t="shared" si="18"/>
        <v>0</v>
      </c>
      <c r="AL18" s="18">
        <f t="shared" si="19"/>
        <v>0</v>
      </c>
      <c r="AM18" s="18">
        <f t="shared" si="21"/>
        <v>0</v>
      </c>
      <c r="AN18" s="18">
        <f t="shared" si="20"/>
        <v>0</v>
      </c>
      <c r="AO18" s="5">
        <v>5</v>
      </c>
    </row>
    <row r="19" spans="2:43" ht="17.25" customHeight="1" thickBot="1">
      <c r="B19" s="44"/>
      <c r="C19" s="43"/>
      <c r="D19" s="28"/>
      <c r="E19" s="45" t="str">
        <f t="shared" si="7"/>
        <v/>
      </c>
      <c r="F19" s="40"/>
      <c r="G19" s="32"/>
      <c r="H19" s="28"/>
      <c r="I19" s="29"/>
      <c r="J19" s="30"/>
      <c r="K19" s="30"/>
      <c r="L19" s="77"/>
      <c r="M19" s="30"/>
      <c r="N19" s="30"/>
      <c r="O19" s="30"/>
      <c r="P19" s="30"/>
      <c r="Q19" s="77"/>
      <c r="R19" s="28"/>
      <c r="S19" s="28"/>
      <c r="T19" s="28"/>
      <c r="U19" s="28"/>
      <c r="V19" s="33"/>
      <c r="Y19" s="18">
        <f t="shared" si="8"/>
        <v>0</v>
      </c>
      <c r="Z19" s="18">
        <f t="shared" si="9"/>
        <v>0</v>
      </c>
      <c r="AA19" s="19">
        <f t="shared" si="10"/>
        <v>0</v>
      </c>
      <c r="AB19" s="19">
        <f t="shared" si="11"/>
        <v>0</v>
      </c>
      <c r="AC19" s="19">
        <f t="shared" si="12"/>
        <v>0</v>
      </c>
      <c r="AD19" s="17"/>
      <c r="AE19" s="19">
        <f t="shared" si="13"/>
        <v>0</v>
      </c>
      <c r="AF19" s="19">
        <f t="shared" si="14"/>
        <v>0</v>
      </c>
      <c r="AG19" s="19">
        <f t="shared" si="15"/>
        <v>0</v>
      </c>
      <c r="AH19" s="19">
        <f t="shared" si="16"/>
        <v>0</v>
      </c>
      <c r="AI19" s="17"/>
      <c r="AJ19" s="18">
        <f t="shared" si="17"/>
        <v>0</v>
      </c>
      <c r="AK19" s="18">
        <f t="shared" si="18"/>
        <v>0</v>
      </c>
      <c r="AL19" s="18">
        <f t="shared" si="19"/>
        <v>0</v>
      </c>
      <c r="AM19" s="18">
        <f t="shared" si="21"/>
        <v>0</v>
      </c>
      <c r="AN19" s="18">
        <f t="shared" si="20"/>
        <v>0</v>
      </c>
      <c r="AO19" s="5">
        <v>5</v>
      </c>
    </row>
    <row r="20" spans="2:43" ht="17.25" customHeight="1" thickBot="1">
      <c r="B20" s="46"/>
      <c r="C20" s="47"/>
      <c r="D20" s="35"/>
      <c r="E20" s="48" t="str">
        <f t="shared" si="7"/>
        <v/>
      </c>
      <c r="F20" s="40"/>
      <c r="G20" s="34"/>
      <c r="H20" s="35"/>
      <c r="I20" s="36"/>
      <c r="J20" s="37"/>
      <c r="K20" s="37"/>
      <c r="L20" s="81"/>
      <c r="M20" s="37"/>
      <c r="N20" s="37"/>
      <c r="O20" s="37"/>
      <c r="P20" s="37"/>
      <c r="Q20" s="81"/>
      <c r="R20" s="35"/>
      <c r="S20" s="35"/>
      <c r="T20" s="35"/>
      <c r="U20" s="35"/>
      <c r="V20" s="39"/>
      <c r="Y20" s="18">
        <f t="shared" si="8"/>
        <v>0</v>
      </c>
      <c r="Z20" s="18">
        <f t="shared" si="9"/>
        <v>0</v>
      </c>
      <c r="AA20" s="19">
        <f t="shared" si="10"/>
        <v>0</v>
      </c>
      <c r="AB20" s="19">
        <f t="shared" si="11"/>
        <v>0</v>
      </c>
      <c r="AC20" s="19">
        <f t="shared" si="12"/>
        <v>0</v>
      </c>
      <c r="AD20" s="17"/>
      <c r="AE20" s="19">
        <f t="shared" si="13"/>
        <v>0</v>
      </c>
      <c r="AF20" s="19">
        <f t="shared" si="14"/>
        <v>0</v>
      </c>
      <c r="AG20" s="19">
        <f t="shared" si="15"/>
        <v>0</v>
      </c>
      <c r="AH20" s="19">
        <f t="shared" si="16"/>
        <v>0</v>
      </c>
      <c r="AI20" s="17"/>
      <c r="AJ20" s="18">
        <f>IF(R20="○",AJ$12,0)</f>
        <v>0</v>
      </c>
      <c r="AK20" s="18">
        <f t="shared" si="18"/>
        <v>0</v>
      </c>
      <c r="AL20" s="18">
        <f t="shared" si="19"/>
        <v>0</v>
      </c>
      <c r="AM20" s="18">
        <f t="shared" si="21"/>
        <v>0</v>
      </c>
      <c r="AN20" s="18">
        <f t="shared" si="20"/>
        <v>0</v>
      </c>
      <c r="AO20" s="5">
        <v>5</v>
      </c>
    </row>
    <row r="21" spans="2:43" ht="15" customHeight="1">
      <c r="B21" s="5"/>
      <c r="D21" s="5"/>
      <c r="E21" s="41"/>
    </row>
    <row r="22" spans="2:43" ht="15" customHeight="1">
      <c r="B22" s="5"/>
      <c r="D22" s="5"/>
      <c r="Y22" s="102" t="s">
        <v>33</v>
      </c>
      <c r="Z22" s="102"/>
      <c r="AA22" s="102"/>
      <c r="AB22" s="102"/>
      <c r="AC22" s="102"/>
      <c r="AD22" s="102"/>
      <c r="AE22" s="102"/>
      <c r="AF22" s="102"/>
      <c r="AG22" s="103" t="s">
        <v>34</v>
      </c>
      <c r="AH22" s="102"/>
      <c r="AI22" s="102"/>
      <c r="AJ22" s="102"/>
      <c r="AK22" s="102"/>
      <c r="AL22" s="102"/>
      <c r="AM22" s="102"/>
      <c r="AN22" s="102"/>
    </row>
    <row r="23" spans="2:43" ht="20.25" thickBot="1">
      <c r="B23" s="1" t="s">
        <v>59</v>
      </c>
      <c r="Y23" s="102" t="s">
        <v>28</v>
      </c>
      <c r="Z23" s="102"/>
      <c r="AA23" s="102"/>
      <c r="AB23" s="102"/>
      <c r="AC23" s="102"/>
      <c r="AD23" s="102"/>
      <c r="AE23" s="102"/>
      <c r="AF23" s="102"/>
      <c r="AG23" s="102" t="s">
        <v>29</v>
      </c>
      <c r="AH23" s="102"/>
      <c r="AI23" s="102"/>
      <c r="AJ23" s="102"/>
      <c r="AK23" s="102"/>
      <c r="AL23" s="102"/>
      <c r="AM23" s="102"/>
      <c r="AN23" s="102"/>
    </row>
    <row r="24" spans="2:43" ht="15" customHeight="1" thickBot="1">
      <c r="B24" s="71" t="s">
        <v>10</v>
      </c>
      <c r="C24" s="54" t="s">
        <v>25</v>
      </c>
      <c r="D24" s="72" t="s">
        <v>5</v>
      </c>
      <c r="E24" s="73" t="s">
        <v>19</v>
      </c>
      <c r="Y24" s="102" t="s">
        <v>31</v>
      </c>
      <c r="Z24" s="102"/>
      <c r="AA24" s="102"/>
      <c r="AB24" s="102"/>
      <c r="AC24" s="102" t="s">
        <v>30</v>
      </c>
      <c r="AD24" s="102"/>
      <c r="AE24" s="102"/>
      <c r="AF24" s="102"/>
      <c r="AG24" s="106" t="s">
        <v>32</v>
      </c>
      <c r="AH24" s="106"/>
      <c r="AI24" s="106"/>
      <c r="AJ24" s="106"/>
      <c r="AK24" s="104">
        <v>50000</v>
      </c>
      <c r="AL24" s="102"/>
      <c r="AM24" s="102"/>
      <c r="AN24" s="102"/>
      <c r="AP24" s="20" t="s">
        <v>22</v>
      </c>
      <c r="AQ24" s="20" t="s">
        <v>22</v>
      </c>
    </row>
    <row r="25" spans="2:43" ht="17.25" customHeight="1" thickTop="1">
      <c r="B25" s="67">
        <f t="shared" ref="B25:B32" si="22">C13</f>
        <v>0</v>
      </c>
      <c r="C25" s="68" t="s">
        <v>25</v>
      </c>
      <c r="D25" s="69">
        <f>B25*0.06</f>
        <v>0</v>
      </c>
      <c r="E25" s="70">
        <f>IF(AND(B25&gt;0,B25&lt;=2000000),AP25,IF(AND(B25&gt;=2000000,B25&lt;=25000000),AQ25,0))</f>
        <v>0</v>
      </c>
      <c r="Y25" s="105" t="str">
        <f>E13</f>
        <v/>
      </c>
      <c r="Z25" s="102"/>
      <c r="AA25" s="102"/>
      <c r="AB25" s="102"/>
      <c r="AC25" s="105">
        <f>C13</f>
        <v>0</v>
      </c>
      <c r="AD25" s="102"/>
      <c r="AE25" s="102"/>
      <c r="AF25" s="102"/>
      <c r="AG25" s="105" t="e">
        <f>Y25-AC25+2000000</f>
        <v>#VALUE!</v>
      </c>
      <c r="AH25" s="102"/>
      <c r="AI25" s="102"/>
      <c r="AJ25" s="102"/>
      <c r="AK25" s="104">
        <v>50000</v>
      </c>
      <c r="AL25" s="102"/>
      <c r="AM25" s="102"/>
      <c r="AN25" s="102"/>
      <c r="AP25" s="14">
        <f>IF(Y25&gt;AC25,AC25*0.05,Y25*0.05)</f>
        <v>0</v>
      </c>
      <c r="AQ25" s="14" t="e">
        <f>IF(AG25&gt;AK25,AG25*0.05,2500)</f>
        <v>#VALUE!</v>
      </c>
    </row>
    <row r="26" spans="2:43" ht="17.25" customHeight="1">
      <c r="B26" s="63">
        <f t="shared" si="22"/>
        <v>0</v>
      </c>
      <c r="C26" s="42" t="s">
        <v>25</v>
      </c>
      <c r="D26" s="62">
        <f>B26*0.06</f>
        <v>0</v>
      </c>
      <c r="E26" s="64">
        <f t="shared" ref="E26:E32" si="23">IF(AND(B26&gt;0,B26&lt;=2000000),AP26,IF(AND(B26&gt;=2000000,B26&lt;=25000000),AQ26,0))</f>
        <v>0</v>
      </c>
      <c r="Y26" s="105" t="str">
        <f t="shared" ref="Y26:Y33" si="24">E14</f>
        <v/>
      </c>
      <c r="Z26" s="102"/>
      <c r="AA26" s="102"/>
      <c r="AB26" s="102"/>
      <c r="AC26" s="105">
        <f t="shared" ref="AC26:AC33" si="25">C14</f>
        <v>0</v>
      </c>
      <c r="AD26" s="102"/>
      <c r="AE26" s="102"/>
      <c r="AF26" s="102"/>
      <c r="AG26" s="105" t="e">
        <f t="shared" ref="AG26:AG33" si="26">Y26-AC26+2000000</f>
        <v>#VALUE!</v>
      </c>
      <c r="AH26" s="102"/>
      <c r="AI26" s="102"/>
      <c r="AJ26" s="102"/>
      <c r="AK26" s="104">
        <v>50000</v>
      </c>
      <c r="AL26" s="102"/>
      <c r="AM26" s="102"/>
      <c r="AN26" s="102"/>
      <c r="AP26" s="14">
        <f t="shared" ref="AP26:AP33" si="27">IF(Y26&gt;AC26,AC26*0.05,Y26*0.05)</f>
        <v>0</v>
      </c>
      <c r="AQ26" s="14" t="e">
        <f t="shared" ref="AQ26:AQ33" si="28">IF(AG26&gt;AK26,AG26*0.05,2500)</f>
        <v>#VALUE!</v>
      </c>
    </row>
    <row r="27" spans="2:43" ht="17.25" customHeight="1">
      <c r="B27" s="63">
        <f t="shared" si="22"/>
        <v>0</v>
      </c>
      <c r="C27" s="42" t="s">
        <v>25</v>
      </c>
      <c r="D27" s="62">
        <f>B27*0.06</f>
        <v>0</v>
      </c>
      <c r="E27" s="64">
        <f t="shared" si="23"/>
        <v>0</v>
      </c>
      <c r="Y27" s="105">
        <f t="shared" si="24"/>
        <v>0</v>
      </c>
      <c r="Z27" s="102"/>
      <c r="AA27" s="102"/>
      <c r="AB27" s="102"/>
      <c r="AC27" s="105">
        <f t="shared" si="25"/>
        <v>0</v>
      </c>
      <c r="AD27" s="102"/>
      <c r="AE27" s="102"/>
      <c r="AF27" s="102"/>
      <c r="AG27" s="105">
        <f t="shared" si="26"/>
        <v>2000000</v>
      </c>
      <c r="AH27" s="102"/>
      <c r="AI27" s="102"/>
      <c r="AJ27" s="102"/>
      <c r="AK27" s="104">
        <v>50000</v>
      </c>
      <c r="AL27" s="102"/>
      <c r="AM27" s="102"/>
      <c r="AN27" s="102"/>
      <c r="AP27" s="14">
        <f t="shared" si="27"/>
        <v>0</v>
      </c>
      <c r="AQ27" s="14">
        <f t="shared" si="28"/>
        <v>100000</v>
      </c>
    </row>
    <row r="28" spans="2:43" ht="17.25" customHeight="1">
      <c r="B28" s="63">
        <f t="shared" si="22"/>
        <v>0</v>
      </c>
      <c r="C28" s="42" t="s">
        <v>25</v>
      </c>
      <c r="D28" s="62">
        <f t="shared" ref="D28:D32" si="29">B28*0.06</f>
        <v>0</v>
      </c>
      <c r="E28" s="64">
        <f t="shared" si="23"/>
        <v>0</v>
      </c>
      <c r="Y28" s="105" t="str">
        <f t="shared" si="24"/>
        <v/>
      </c>
      <c r="Z28" s="102"/>
      <c r="AA28" s="102"/>
      <c r="AB28" s="102"/>
      <c r="AC28" s="105">
        <f t="shared" si="25"/>
        <v>0</v>
      </c>
      <c r="AD28" s="102"/>
      <c r="AE28" s="102"/>
      <c r="AF28" s="102"/>
      <c r="AG28" s="105" t="e">
        <f t="shared" si="26"/>
        <v>#VALUE!</v>
      </c>
      <c r="AH28" s="102"/>
      <c r="AI28" s="102"/>
      <c r="AJ28" s="102"/>
      <c r="AK28" s="104">
        <v>50000</v>
      </c>
      <c r="AL28" s="102"/>
      <c r="AM28" s="102"/>
      <c r="AN28" s="102"/>
      <c r="AP28" s="14">
        <f t="shared" si="27"/>
        <v>0</v>
      </c>
      <c r="AQ28" s="14" t="e">
        <f t="shared" si="28"/>
        <v>#VALUE!</v>
      </c>
    </row>
    <row r="29" spans="2:43" ht="17.25" customHeight="1">
      <c r="B29" s="63">
        <f t="shared" si="22"/>
        <v>0</v>
      </c>
      <c r="C29" s="42" t="s">
        <v>25</v>
      </c>
      <c r="D29" s="62">
        <f t="shared" si="29"/>
        <v>0</v>
      </c>
      <c r="E29" s="64">
        <f t="shared" si="23"/>
        <v>0</v>
      </c>
      <c r="Y29" s="105" t="str">
        <f t="shared" si="24"/>
        <v/>
      </c>
      <c r="Z29" s="102"/>
      <c r="AA29" s="102"/>
      <c r="AB29" s="102"/>
      <c r="AC29" s="105">
        <f t="shared" si="25"/>
        <v>0</v>
      </c>
      <c r="AD29" s="102"/>
      <c r="AE29" s="102"/>
      <c r="AF29" s="102"/>
      <c r="AG29" s="105" t="e">
        <f t="shared" si="26"/>
        <v>#VALUE!</v>
      </c>
      <c r="AH29" s="102"/>
      <c r="AI29" s="102"/>
      <c r="AJ29" s="102"/>
      <c r="AK29" s="104">
        <v>50000</v>
      </c>
      <c r="AL29" s="102"/>
      <c r="AM29" s="102"/>
      <c r="AN29" s="102"/>
      <c r="AP29" s="14">
        <f t="shared" si="27"/>
        <v>0</v>
      </c>
      <c r="AQ29" s="14" t="e">
        <f t="shared" si="28"/>
        <v>#VALUE!</v>
      </c>
    </row>
    <row r="30" spans="2:43" ht="17.25" customHeight="1">
      <c r="B30" s="63">
        <f t="shared" si="22"/>
        <v>0</v>
      </c>
      <c r="C30" s="42" t="s">
        <v>25</v>
      </c>
      <c r="D30" s="62">
        <f t="shared" si="29"/>
        <v>0</v>
      </c>
      <c r="E30" s="64">
        <f t="shared" si="23"/>
        <v>0</v>
      </c>
      <c r="Y30" s="105" t="str">
        <f t="shared" si="24"/>
        <v/>
      </c>
      <c r="Z30" s="102"/>
      <c r="AA30" s="102"/>
      <c r="AB30" s="102"/>
      <c r="AC30" s="105">
        <f t="shared" si="25"/>
        <v>0</v>
      </c>
      <c r="AD30" s="102"/>
      <c r="AE30" s="102"/>
      <c r="AF30" s="102"/>
      <c r="AG30" s="105" t="e">
        <f t="shared" si="26"/>
        <v>#VALUE!</v>
      </c>
      <c r="AH30" s="102"/>
      <c r="AI30" s="102"/>
      <c r="AJ30" s="102"/>
      <c r="AK30" s="104">
        <v>50000</v>
      </c>
      <c r="AL30" s="102"/>
      <c r="AM30" s="102"/>
      <c r="AN30" s="102"/>
      <c r="AP30" s="14">
        <f t="shared" si="27"/>
        <v>0</v>
      </c>
      <c r="AQ30" s="14" t="e">
        <f t="shared" si="28"/>
        <v>#VALUE!</v>
      </c>
    </row>
    <row r="31" spans="2:43" ht="17.25" customHeight="1">
      <c r="B31" s="63">
        <f t="shared" si="22"/>
        <v>0</v>
      </c>
      <c r="C31" s="42" t="s">
        <v>25</v>
      </c>
      <c r="D31" s="62">
        <f t="shared" si="29"/>
        <v>0</v>
      </c>
      <c r="E31" s="64">
        <f t="shared" si="23"/>
        <v>0</v>
      </c>
      <c r="Y31" s="105" t="str">
        <f t="shared" si="24"/>
        <v/>
      </c>
      <c r="Z31" s="102"/>
      <c r="AA31" s="102"/>
      <c r="AB31" s="102"/>
      <c r="AC31" s="105">
        <f t="shared" si="25"/>
        <v>0</v>
      </c>
      <c r="AD31" s="102"/>
      <c r="AE31" s="102"/>
      <c r="AF31" s="102"/>
      <c r="AG31" s="105" t="e">
        <f t="shared" si="26"/>
        <v>#VALUE!</v>
      </c>
      <c r="AH31" s="102"/>
      <c r="AI31" s="102"/>
      <c r="AJ31" s="102"/>
      <c r="AK31" s="104">
        <v>50000</v>
      </c>
      <c r="AL31" s="102"/>
      <c r="AM31" s="102"/>
      <c r="AN31" s="102"/>
      <c r="AP31" s="14">
        <f t="shared" si="27"/>
        <v>0</v>
      </c>
      <c r="AQ31" s="14" t="e">
        <f t="shared" si="28"/>
        <v>#VALUE!</v>
      </c>
    </row>
    <row r="32" spans="2:43" ht="17.25" customHeight="1">
      <c r="B32" s="63">
        <f t="shared" si="22"/>
        <v>0</v>
      </c>
      <c r="C32" s="42" t="s">
        <v>25</v>
      </c>
      <c r="D32" s="62">
        <f t="shared" si="29"/>
        <v>0</v>
      </c>
      <c r="E32" s="64">
        <f t="shared" si="23"/>
        <v>0</v>
      </c>
      <c r="Y32" s="105" t="str">
        <f t="shared" si="24"/>
        <v/>
      </c>
      <c r="Z32" s="102"/>
      <c r="AA32" s="102"/>
      <c r="AB32" s="102"/>
      <c r="AC32" s="105">
        <f t="shared" si="25"/>
        <v>0</v>
      </c>
      <c r="AD32" s="102"/>
      <c r="AE32" s="102"/>
      <c r="AF32" s="102"/>
      <c r="AG32" s="105" t="e">
        <f t="shared" si="26"/>
        <v>#VALUE!</v>
      </c>
      <c r="AH32" s="102"/>
      <c r="AI32" s="102"/>
      <c r="AJ32" s="102"/>
      <c r="AK32" s="104">
        <v>50000</v>
      </c>
      <c r="AL32" s="102"/>
      <c r="AM32" s="102"/>
      <c r="AN32" s="102"/>
      <c r="AP32" s="14">
        <f t="shared" si="27"/>
        <v>0</v>
      </c>
      <c r="AQ32" s="14" t="e">
        <f t="shared" si="28"/>
        <v>#VALUE!</v>
      </c>
    </row>
    <row r="33" spans="2:43" ht="20.25" thickBot="1">
      <c r="B33" s="107" t="s">
        <v>20</v>
      </c>
      <c r="C33" s="108"/>
      <c r="D33" s="65">
        <f>SUM(D25:D32)</f>
        <v>0</v>
      </c>
      <c r="E33" s="66">
        <f>SUM(E25:E32)</f>
        <v>0</v>
      </c>
      <c r="Y33" s="105">
        <f t="shared" si="24"/>
        <v>0</v>
      </c>
      <c r="Z33" s="102"/>
      <c r="AA33" s="102"/>
      <c r="AB33" s="102"/>
      <c r="AC33" s="105">
        <f t="shared" si="25"/>
        <v>0</v>
      </c>
      <c r="AD33" s="102"/>
      <c r="AE33" s="102"/>
      <c r="AF33" s="102"/>
      <c r="AG33" s="105">
        <f t="shared" si="26"/>
        <v>2000000</v>
      </c>
      <c r="AH33" s="102"/>
      <c r="AI33" s="102"/>
      <c r="AJ33" s="102"/>
      <c r="AK33" s="104">
        <v>50000</v>
      </c>
      <c r="AL33" s="102"/>
      <c r="AM33" s="102"/>
      <c r="AN33" s="102"/>
      <c r="AP33" s="14">
        <f t="shared" si="27"/>
        <v>0</v>
      </c>
      <c r="AQ33" s="14">
        <f t="shared" si="28"/>
        <v>100000</v>
      </c>
    </row>
    <row r="34" spans="2:43" ht="15" customHeight="1" thickBot="1">
      <c r="B34" s="5"/>
      <c r="D34" s="5"/>
    </row>
    <row r="35" spans="2:43" ht="19.5" thickBot="1">
      <c r="D35" s="109" t="s">
        <v>26</v>
      </c>
      <c r="E35" s="110"/>
    </row>
    <row r="36" spans="2:43" ht="20.25" customHeight="1" thickTop="1" thickBot="1">
      <c r="B36" s="5"/>
      <c r="D36" s="111">
        <f>D33-E33</f>
        <v>0</v>
      </c>
      <c r="E36" s="112"/>
    </row>
    <row r="38" spans="2:43" ht="18" customHeight="1" thickBot="1">
      <c r="B38" s="6"/>
    </row>
    <row r="39" spans="2:43" ht="18" customHeight="1" thickBot="1">
      <c r="B39" s="136" t="s">
        <v>14</v>
      </c>
      <c r="C39" s="137"/>
      <c r="D39" s="138" t="s">
        <v>18</v>
      </c>
      <c r="E39" s="110"/>
    </row>
    <row r="40" spans="2:43" ht="22.5" customHeight="1" thickTop="1" thickBot="1">
      <c r="B40" s="139">
        <v>381500</v>
      </c>
      <c r="C40" s="140"/>
      <c r="D40" s="141">
        <f>D36-D53</f>
        <v>0</v>
      </c>
      <c r="E40" s="142"/>
    </row>
    <row r="41" spans="2:43" ht="20.25" thickBot="1">
      <c r="B41" s="84" t="s">
        <v>22</v>
      </c>
    </row>
    <row r="42" spans="2:43" ht="33" customHeight="1" thickBot="1">
      <c r="B42" s="147" t="s">
        <v>36</v>
      </c>
      <c r="C42" s="148"/>
      <c r="D42" s="148"/>
      <c r="E42" s="133" t="str">
        <f>IF(B40&gt;=D40,"の範囲内なので","を上回るため")</f>
        <v>の範囲内なので</v>
      </c>
      <c r="F42" s="133"/>
      <c r="G42" s="133"/>
      <c r="H42" s="133" t="s">
        <v>6</v>
      </c>
      <c r="I42" s="133"/>
      <c r="J42" s="133"/>
      <c r="K42" s="133"/>
      <c r="L42" s="133"/>
      <c r="M42" s="134" t="str">
        <f>IF(B40&gt;=D40,"満たしています","満たしません")</f>
        <v>満たしています</v>
      </c>
      <c r="N42" s="134"/>
      <c r="O42" s="134"/>
      <c r="P42" s="134"/>
      <c r="Q42" s="135"/>
    </row>
    <row r="45" spans="2:43" ht="23.25" customHeight="1" thickBot="1">
      <c r="B45" s="1" t="s">
        <v>61</v>
      </c>
    </row>
    <row r="46" spans="2:43" ht="16.5" customHeight="1" thickBot="1">
      <c r="B46" s="80" t="s">
        <v>17</v>
      </c>
      <c r="C46" s="143"/>
      <c r="D46" s="144"/>
    </row>
    <row r="47" spans="2:43" ht="16.5" customHeight="1" thickTop="1">
      <c r="B47" s="79" t="s">
        <v>15</v>
      </c>
      <c r="C47" s="145" t="str">
        <f>IF(COUNTIF(U13:U20,"")=7,"該当する","該当しない")</f>
        <v>該当しない</v>
      </c>
      <c r="D47" s="146"/>
    </row>
    <row r="48" spans="2:43" ht="16.5" customHeight="1" thickBot="1">
      <c r="B48" s="8" t="s">
        <v>16</v>
      </c>
      <c r="C48" s="12">
        <f>IF(COUNTIF($D$13:$D$20,"○")&gt;2,COUNTIF($D$13:$D$20,"○")-2,0)</f>
        <v>0</v>
      </c>
      <c r="D48" s="10" t="s">
        <v>3</v>
      </c>
    </row>
    <row r="49" spans="2:5">
      <c r="B49" t="s">
        <v>8</v>
      </c>
    </row>
    <row r="51" spans="2:5" ht="19.5" thickBot="1"/>
    <row r="52" spans="2:5" ht="20.25" customHeight="1" thickBot="1">
      <c r="D52" s="109" t="s">
        <v>4</v>
      </c>
      <c r="E52" s="110"/>
    </row>
    <row r="53" spans="2:5" ht="18" customHeight="1" thickTop="1" thickBot="1">
      <c r="D53" s="111">
        <f>IF(C47="該当する",40000,0)+40000*C48</f>
        <v>0</v>
      </c>
      <c r="E53" s="112"/>
    </row>
  </sheetData>
  <sheetProtection algorithmName="SHA-512" hashValue="kiyNFq1NBjW5PPxxCpTpDqhClpI3v9VO1zLn89NWavcZOXLCEDk+cHul9PrBd201t3oQ5+cpDDPkrWoYdlsS/w==" saltValue="SNb9lUhayIYKdCN083LEMQ==" spinCount="100000" sheet="1" objects="1" scenarios="1"/>
  <mergeCells count="82">
    <mergeCell ref="H42:L42"/>
    <mergeCell ref="M42:Q42"/>
    <mergeCell ref="D53:E53"/>
    <mergeCell ref="B39:C39"/>
    <mergeCell ref="D39:E39"/>
    <mergeCell ref="B40:C40"/>
    <mergeCell ref="D40:E40"/>
    <mergeCell ref="C46:D46"/>
    <mergeCell ref="C47:D47"/>
    <mergeCell ref="D52:E52"/>
    <mergeCell ref="B42:D42"/>
    <mergeCell ref="E42:G42"/>
    <mergeCell ref="B33:C33"/>
    <mergeCell ref="D35:E35"/>
    <mergeCell ref="D36:E36"/>
    <mergeCell ref="A1:H1"/>
    <mergeCell ref="E2:G2"/>
    <mergeCell ref="B3:C4"/>
    <mergeCell ref="E3:G3"/>
    <mergeCell ref="E4:G4"/>
    <mergeCell ref="G9:G12"/>
    <mergeCell ref="H9:H12"/>
    <mergeCell ref="AC30:AF30"/>
    <mergeCell ref="AG30:AJ30"/>
    <mergeCell ref="Y27:AB27"/>
    <mergeCell ref="AC27:AF27"/>
    <mergeCell ref="AG27:AJ27"/>
    <mergeCell ref="Y28:AB28"/>
    <mergeCell ref="AC28:AF28"/>
    <mergeCell ref="AG28:AJ28"/>
    <mergeCell ref="Y33:AB33"/>
    <mergeCell ref="AC33:AF33"/>
    <mergeCell ref="AG33:AJ33"/>
    <mergeCell ref="Y24:AB24"/>
    <mergeCell ref="AC24:AF24"/>
    <mergeCell ref="AG24:AJ24"/>
    <mergeCell ref="Y31:AB31"/>
    <mergeCell ref="AC31:AF31"/>
    <mergeCell ref="AG31:AJ31"/>
    <mergeCell ref="Y32:AB32"/>
    <mergeCell ref="AC32:AF32"/>
    <mergeCell ref="AG32:AJ32"/>
    <mergeCell ref="Y29:AB29"/>
    <mergeCell ref="AC29:AF29"/>
    <mergeCell ref="AG29:AJ29"/>
    <mergeCell ref="Y30:AB30"/>
    <mergeCell ref="AK30:AN30"/>
    <mergeCell ref="AK31:AN31"/>
    <mergeCell ref="AK32:AN32"/>
    <mergeCell ref="AK33:AN33"/>
    <mergeCell ref="AK24:AN24"/>
    <mergeCell ref="AK25:AN25"/>
    <mergeCell ref="AK26:AN26"/>
    <mergeCell ref="AK27:AN27"/>
    <mergeCell ref="AK28:AN28"/>
    <mergeCell ref="Y23:AF23"/>
    <mergeCell ref="AG23:AN23"/>
    <mergeCell ref="Y22:AF22"/>
    <mergeCell ref="AG22:AN22"/>
    <mergeCell ref="AK29:AN29"/>
    <mergeCell ref="Y25:AB25"/>
    <mergeCell ref="AC25:AF25"/>
    <mergeCell ref="AG25:AJ25"/>
    <mergeCell ref="Y26:AB26"/>
    <mergeCell ref="AC26:AF26"/>
    <mergeCell ref="AG26:AJ26"/>
    <mergeCell ref="I9:P9"/>
    <mergeCell ref="Q9:V9"/>
    <mergeCell ref="I10:I12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S10:S12"/>
    <mergeCell ref="T10:T12"/>
    <mergeCell ref="U10:U12"/>
    <mergeCell ref="V10:V12"/>
  </mergeCells>
  <phoneticPr fontId="3"/>
  <dataValidations count="4">
    <dataValidation type="list" allowBlank="1" showInputMessage="1" showErrorMessage="1" sqref="B3" xr:uid="{00000000-0002-0000-0300-000001000000}">
      <formula1>"高等学校奨学金,大学等奨学金"</formula1>
    </dataValidation>
    <dataValidation showInputMessage="1" showErrorMessage="1" sqref="E13:E20 I13:Q20" xr:uid="{9170646C-B309-44FB-89A6-CF68DE75A681}"/>
    <dataValidation type="list" showInputMessage="1" showErrorMessage="1" sqref="D13:D20 V13:V20 R13:T20 G13:H20" xr:uid="{00000000-0002-0000-0300-000002000000}">
      <formula1>$Y$1:$Y$2</formula1>
    </dataValidation>
    <dataValidation type="list" showInputMessage="1" showErrorMessage="1" sqref="U13:U20" xr:uid="{9B9E993B-F2BD-4ACB-B011-781D73B18AD4}">
      <formula1>$Z$1:$Z$3</formula1>
    </dataValidation>
  </dataValidations>
  <pageMargins left="0.25" right="0.25" top="0.75" bottom="0.75" header="0.3" footer="0.3"/>
  <pageSetup paperSize="9" scale="7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2D004-DADE-4B46-85B5-DB93B7FF43F4}">
  <sheetPr>
    <tabColor rgb="FFFFFF00"/>
  </sheetPr>
  <dimension ref="A1:AS53"/>
  <sheetViews>
    <sheetView showGridLines="0" view="pageBreakPreview" zoomScale="70" zoomScaleNormal="100" zoomScaleSheetLayoutView="70" workbookViewId="0">
      <selection activeCell="C28" sqref="C28"/>
    </sheetView>
  </sheetViews>
  <sheetFormatPr defaultRowHeight="18.75"/>
  <cols>
    <col min="1" max="1" width="4.125" customWidth="1"/>
    <col min="2" max="2" width="16.25" customWidth="1"/>
    <col min="3" max="3" width="13.125" customWidth="1"/>
    <col min="4" max="4" width="14" bestFit="1" customWidth="1"/>
    <col min="5" max="5" width="12.75" customWidth="1"/>
    <col min="6" max="6" width="3.375" customWidth="1"/>
    <col min="7" max="12" width="3" customWidth="1"/>
    <col min="13" max="13" width="9.25" customWidth="1"/>
    <col min="14" max="21" width="3" customWidth="1"/>
    <col min="22" max="22" width="3.25" customWidth="1"/>
    <col min="23" max="23" width="3.5" customWidth="1"/>
    <col min="24" max="41" width="3.125" customWidth="1"/>
    <col min="42" max="43" width="9.25" customWidth="1"/>
    <col min="44" max="51" width="3.125" customWidth="1"/>
  </cols>
  <sheetData>
    <row r="1" spans="1:45" ht="35.25" customHeight="1" thickBot="1">
      <c r="A1" s="113" t="s">
        <v>7</v>
      </c>
      <c r="B1" s="113"/>
      <c r="C1" s="113"/>
      <c r="D1" s="113"/>
      <c r="E1" s="113"/>
      <c r="F1" s="113"/>
      <c r="G1" s="113"/>
      <c r="H1" s="113"/>
      <c r="W1" s="21"/>
      <c r="X1" s="27"/>
      <c r="Y1" s="24"/>
      <c r="Z1" s="24"/>
      <c r="AA1" s="27"/>
      <c r="AB1" s="27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</row>
    <row r="2" spans="1:45" ht="16.5" customHeight="1" thickBot="1">
      <c r="B2" s="1" t="s">
        <v>0</v>
      </c>
      <c r="E2" s="114" t="s">
        <v>1</v>
      </c>
      <c r="F2" s="115"/>
      <c r="G2" s="116"/>
      <c r="W2" s="21"/>
      <c r="X2" s="27"/>
      <c r="Y2" s="24" t="s">
        <v>13</v>
      </c>
      <c r="Z2" s="24" t="s">
        <v>23</v>
      </c>
      <c r="AA2" s="27"/>
      <c r="AB2" s="27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</row>
    <row r="3" spans="1:45" ht="16.5" customHeight="1" thickBot="1">
      <c r="B3" s="117" t="s">
        <v>35</v>
      </c>
      <c r="C3" s="118"/>
      <c r="E3" s="121" t="s">
        <v>2</v>
      </c>
      <c r="F3" s="122"/>
      <c r="G3" s="123"/>
      <c r="W3" s="21"/>
      <c r="X3" s="27"/>
      <c r="Y3" s="27"/>
      <c r="Z3" s="24" t="s">
        <v>24</v>
      </c>
      <c r="AA3" s="27"/>
      <c r="AB3" s="27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</row>
    <row r="4" spans="1:45" ht="16.5" customHeight="1" thickBot="1">
      <c r="B4" s="119"/>
      <c r="C4" s="120"/>
      <c r="E4" s="124" t="s">
        <v>21</v>
      </c>
      <c r="F4" s="125"/>
      <c r="G4" s="126"/>
      <c r="W4" s="21"/>
      <c r="X4" s="27"/>
      <c r="Y4" s="27"/>
      <c r="Z4" s="27"/>
      <c r="AA4" s="27"/>
      <c r="AB4" s="27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</row>
    <row r="5" spans="1:45" ht="16.5" customHeight="1">
      <c r="B5" s="15"/>
      <c r="C5" s="15"/>
      <c r="D5" s="16"/>
      <c r="E5" s="16"/>
      <c r="F5" s="13"/>
      <c r="G5" s="13"/>
      <c r="H5" s="13"/>
      <c r="I5" s="16"/>
      <c r="W5" s="21"/>
      <c r="X5" s="27"/>
      <c r="Y5" s="27"/>
      <c r="Z5" s="27"/>
      <c r="AA5" s="27"/>
      <c r="AB5" s="27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</row>
    <row r="6" spans="1:45" ht="16.5" customHeight="1">
      <c r="C6" s="3"/>
      <c r="I6" s="4"/>
      <c r="W6" s="21"/>
      <c r="X6" s="27"/>
      <c r="Y6" s="27"/>
      <c r="Z6" s="27"/>
      <c r="AA6" s="27"/>
      <c r="AB6" s="27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</row>
    <row r="7" spans="1:45" ht="16.5" customHeight="1">
      <c r="B7" s="1"/>
      <c r="C7" s="15"/>
      <c r="D7" s="16"/>
      <c r="E7" s="16"/>
      <c r="F7" s="13"/>
      <c r="G7" s="13"/>
      <c r="H7" s="13"/>
      <c r="I7" s="16"/>
      <c r="W7" s="21"/>
      <c r="X7" s="27"/>
      <c r="Y7" s="27"/>
      <c r="Z7" s="27"/>
      <c r="AA7" s="27"/>
      <c r="AB7" s="27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</row>
    <row r="8" spans="1:45" ht="16.5" customHeight="1" thickBot="1">
      <c r="B8" s="85" t="s">
        <v>60</v>
      </c>
      <c r="C8" s="3"/>
      <c r="F8" s="76" t="s">
        <v>57</v>
      </c>
      <c r="I8" s="4"/>
      <c r="W8" s="21"/>
      <c r="X8" s="27"/>
      <c r="Y8" s="27"/>
      <c r="Z8" s="27"/>
      <c r="AA8" s="27"/>
      <c r="AB8" s="27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</row>
    <row r="9" spans="1:45" ht="16.5" customHeight="1">
      <c r="B9" s="82"/>
      <c r="C9" s="15"/>
      <c r="D9" s="16"/>
      <c r="E9" s="16" t="s">
        <v>58</v>
      </c>
      <c r="F9" s="13"/>
      <c r="G9" s="127" t="s">
        <v>37</v>
      </c>
      <c r="H9" s="130" t="s">
        <v>38</v>
      </c>
      <c r="I9" s="89" t="s">
        <v>51</v>
      </c>
      <c r="J9" s="89"/>
      <c r="K9" s="89"/>
      <c r="L9" s="89"/>
      <c r="M9" s="89"/>
      <c r="N9" s="89"/>
      <c r="O9" s="89"/>
      <c r="P9" s="89"/>
      <c r="Q9" s="90" t="s">
        <v>52</v>
      </c>
      <c r="R9" s="90"/>
      <c r="S9" s="90"/>
      <c r="T9" s="90"/>
      <c r="U9" s="90"/>
      <c r="V9" s="91"/>
      <c r="W9" s="21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</row>
    <row r="10" spans="1:45" ht="16.5" customHeight="1">
      <c r="B10" s="2"/>
      <c r="C10" s="3"/>
      <c r="G10" s="128"/>
      <c r="H10" s="131"/>
      <c r="I10" s="92" t="s">
        <v>39</v>
      </c>
      <c r="J10" s="94" t="s">
        <v>40</v>
      </c>
      <c r="K10" s="94" t="s">
        <v>41</v>
      </c>
      <c r="L10" s="96" t="s">
        <v>50</v>
      </c>
      <c r="M10" s="94" t="s">
        <v>42</v>
      </c>
      <c r="N10" s="94" t="s">
        <v>43</v>
      </c>
      <c r="O10" s="94" t="s">
        <v>44</v>
      </c>
      <c r="P10" s="94" t="s">
        <v>45</v>
      </c>
      <c r="Q10" s="98" t="s">
        <v>46</v>
      </c>
      <c r="R10" s="94" t="s">
        <v>44</v>
      </c>
      <c r="S10" s="94" t="s">
        <v>45</v>
      </c>
      <c r="T10" s="94" t="s">
        <v>47</v>
      </c>
      <c r="U10" s="98" t="s">
        <v>48</v>
      </c>
      <c r="V10" s="100" t="s">
        <v>49</v>
      </c>
      <c r="W10" s="21"/>
      <c r="X10" s="22"/>
      <c r="Y10" s="22"/>
      <c r="Z10" s="23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3"/>
      <c r="AN10" s="22"/>
      <c r="AO10" s="22"/>
      <c r="AP10" s="22"/>
      <c r="AQ10" s="22"/>
      <c r="AR10" s="22"/>
      <c r="AS10" s="22"/>
    </row>
    <row r="11" spans="1:45" ht="21" customHeight="1" thickBot="1">
      <c r="C11" s="75" t="s">
        <v>56</v>
      </c>
      <c r="G11" s="128"/>
      <c r="H11" s="131"/>
      <c r="I11" s="92"/>
      <c r="J11" s="94"/>
      <c r="K11" s="94"/>
      <c r="L11" s="96"/>
      <c r="M11" s="94"/>
      <c r="N11" s="94"/>
      <c r="O11" s="94"/>
      <c r="P11" s="94"/>
      <c r="Q11" s="98"/>
      <c r="R11" s="94"/>
      <c r="S11" s="94"/>
      <c r="T11" s="94"/>
      <c r="U11" s="98"/>
      <c r="V11" s="100"/>
      <c r="W11" s="21"/>
      <c r="X11" s="22"/>
      <c r="Y11" s="22"/>
      <c r="Z11" s="2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3">
        <v>5</v>
      </c>
      <c r="AN11" s="22"/>
      <c r="AO11" s="22"/>
      <c r="AP11" s="22"/>
      <c r="AQ11" s="22"/>
      <c r="AR11" s="22"/>
      <c r="AS11" s="22"/>
    </row>
    <row r="12" spans="1:45" ht="17.25" customHeight="1" thickBot="1">
      <c r="B12" s="53" t="s">
        <v>9</v>
      </c>
      <c r="C12" s="86" t="s">
        <v>10</v>
      </c>
      <c r="D12" s="55" t="s">
        <v>11</v>
      </c>
      <c r="E12" s="74" t="s">
        <v>27</v>
      </c>
      <c r="G12" s="129"/>
      <c r="H12" s="132"/>
      <c r="I12" s="93"/>
      <c r="J12" s="95"/>
      <c r="K12" s="95"/>
      <c r="L12" s="97"/>
      <c r="M12" s="95"/>
      <c r="N12" s="95"/>
      <c r="O12" s="95"/>
      <c r="P12" s="95"/>
      <c r="Q12" s="99"/>
      <c r="R12" s="95"/>
      <c r="S12" s="95"/>
      <c r="T12" s="95"/>
      <c r="U12" s="99"/>
      <c r="V12" s="101"/>
      <c r="W12" s="21"/>
      <c r="X12" s="22"/>
      <c r="Y12" s="23">
        <v>5</v>
      </c>
      <c r="Z12" s="23">
        <v>10</v>
      </c>
      <c r="AA12" s="23">
        <v>18</v>
      </c>
      <c r="AB12" s="23">
        <v>13</v>
      </c>
      <c r="AC12" s="23">
        <v>10</v>
      </c>
      <c r="AD12" s="22"/>
      <c r="AE12" s="23">
        <v>5</v>
      </c>
      <c r="AF12" s="23">
        <v>22</v>
      </c>
      <c r="AG12" s="23">
        <v>10</v>
      </c>
      <c r="AH12" s="23">
        <v>1</v>
      </c>
      <c r="AI12" s="22"/>
      <c r="AJ12" s="23">
        <v>10</v>
      </c>
      <c r="AK12" s="23">
        <v>1</v>
      </c>
      <c r="AL12" s="23">
        <v>1</v>
      </c>
      <c r="AM12" s="23">
        <v>1</v>
      </c>
      <c r="AN12" s="23">
        <v>1</v>
      </c>
      <c r="AO12" s="22"/>
      <c r="AP12" s="22"/>
      <c r="AQ12" s="22"/>
      <c r="AR12" s="22"/>
      <c r="AS12" s="22"/>
    </row>
    <row r="13" spans="1:45" ht="17.25" customHeight="1" thickTop="1">
      <c r="B13" s="49" t="s">
        <v>23</v>
      </c>
      <c r="C13" s="50">
        <v>4000000</v>
      </c>
      <c r="D13" s="51"/>
      <c r="E13" s="52">
        <f>IF(C13&gt;0,SUM(Y13:AO13)*10000,"")</f>
        <v>100000</v>
      </c>
      <c r="F13" s="40"/>
      <c r="G13" s="57" t="s">
        <v>12</v>
      </c>
      <c r="H13" s="51"/>
      <c r="I13" s="58"/>
      <c r="J13" s="59"/>
      <c r="K13" s="59"/>
      <c r="L13" s="60"/>
      <c r="M13" s="59"/>
      <c r="N13" s="59"/>
      <c r="O13" s="59"/>
      <c r="P13" s="59"/>
      <c r="Q13" s="60"/>
      <c r="R13" s="51"/>
      <c r="S13" s="51"/>
      <c r="T13" s="51"/>
      <c r="U13" s="51"/>
      <c r="V13" s="61"/>
      <c r="W13" s="21"/>
      <c r="X13" s="22"/>
      <c r="Y13" s="24">
        <f t="shared" ref="Y13:Z20" si="0">IF(G13="○",Y$12,0)</f>
        <v>5</v>
      </c>
      <c r="Z13" s="24">
        <f>IF(H13="○",Z$12,0)</f>
        <v>0</v>
      </c>
      <c r="AA13" s="25">
        <f>AA$12*I13</f>
        <v>0</v>
      </c>
      <c r="AB13" s="25">
        <f t="shared" ref="AB13:AC20" si="1">AB$12*J13</f>
        <v>0</v>
      </c>
      <c r="AC13" s="25">
        <f t="shared" si="1"/>
        <v>0</v>
      </c>
      <c r="AD13" s="24"/>
      <c r="AE13" s="25">
        <f t="shared" ref="AE13:AH20" si="2">AE$12*M13</f>
        <v>0</v>
      </c>
      <c r="AF13" s="25">
        <f t="shared" si="2"/>
        <v>0</v>
      </c>
      <c r="AG13" s="25">
        <f t="shared" si="2"/>
        <v>0</v>
      </c>
      <c r="AH13" s="25">
        <f t="shared" si="2"/>
        <v>0</v>
      </c>
      <c r="AI13" s="24"/>
      <c r="AJ13" s="24">
        <f>IF(R13="○",AJ$12,0)</f>
        <v>0</v>
      </c>
      <c r="AK13" s="24">
        <f t="shared" ref="AK13:AN20" si="3">IF(S13="○",AK$12,0)</f>
        <v>0</v>
      </c>
      <c r="AL13" s="24">
        <f t="shared" si="3"/>
        <v>0</v>
      </c>
      <c r="AM13" s="24">
        <f>IF(U13="母",AM$11,IF(U13="父",AM$12,0))</f>
        <v>0</v>
      </c>
      <c r="AN13" s="24">
        <f t="shared" si="3"/>
        <v>0</v>
      </c>
      <c r="AO13" s="23">
        <v>5</v>
      </c>
      <c r="AP13" s="22"/>
      <c r="AQ13" s="22"/>
      <c r="AR13" s="22"/>
      <c r="AS13" s="22"/>
    </row>
    <row r="14" spans="1:45" ht="17.25" customHeight="1">
      <c r="B14" s="44" t="s">
        <v>24</v>
      </c>
      <c r="C14" s="43"/>
      <c r="D14" s="28"/>
      <c r="E14" s="45" t="str">
        <f t="shared" ref="E14:E20" si="4">IF(C14&gt;0,SUM(Y14:AO14)*10000,"")</f>
        <v/>
      </c>
      <c r="F14" s="40"/>
      <c r="G14" s="32"/>
      <c r="H14" s="28"/>
      <c r="I14" s="29"/>
      <c r="J14" s="30"/>
      <c r="K14" s="30"/>
      <c r="L14" s="31"/>
      <c r="M14" s="30"/>
      <c r="N14" s="30"/>
      <c r="O14" s="30"/>
      <c r="P14" s="30"/>
      <c r="Q14" s="31"/>
      <c r="R14" s="28"/>
      <c r="S14" s="28"/>
      <c r="T14" s="28"/>
      <c r="U14" s="28"/>
      <c r="V14" s="33"/>
      <c r="W14" s="21"/>
      <c r="X14" s="22"/>
      <c r="Y14" s="24">
        <f t="shared" si="0"/>
        <v>0</v>
      </c>
      <c r="Z14" s="24">
        <f t="shared" si="0"/>
        <v>0</v>
      </c>
      <c r="AA14" s="25">
        <f t="shared" ref="AA14:AA20" si="5">AA$12*I14</f>
        <v>0</v>
      </c>
      <c r="AB14" s="25">
        <f t="shared" si="1"/>
        <v>0</v>
      </c>
      <c r="AC14" s="25">
        <f t="shared" si="1"/>
        <v>0</v>
      </c>
      <c r="AD14" s="24"/>
      <c r="AE14" s="25">
        <f t="shared" si="2"/>
        <v>0</v>
      </c>
      <c r="AF14" s="25">
        <f t="shared" si="2"/>
        <v>0</v>
      </c>
      <c r="AG14" s="25">
        <f t="shared" si="2"/>
        <v>0</v>
      </c>
      <c r="AH14" s="25">
        <f t="shared" si="2"/>
        <v>0</v>
      </c>
      <c r="AI14" s="24"/>
      <c r="AJ14" s="24">
        <f t="shared" ref="AJ14:AJ19" si="6">IF(R14="○",AJ$12,0)</f>
        <v>0</v>
      </c>
      <c r="AK14" s="24">
        <f t="shared" si="3"/>
        <v>0</v>
      </c>
      <c r="AL14" s="24">
        <f t="shared" si="3"/>
        <v>0</v>
      </c>
      <c r="AM14" s="24">
        <f>IF(U14="母",AM$11,IF(U14="父",AM$12,0))</f>
        <v>0</v>
      </c>
      <c r="AN14" s="24">
        <f t="shared" si="3"/>
        <v>0</v>
      </c>
      <c r="AO14" s="23">
        <v>5</v>
      </c>
      <c r="AP14" s="22"/>
      <c r="AQ14" s="22"/>
      <c r="AR14" s="22"/>
      <c r="AS14" s="22"/>
    </row>
    <row r="15" spans="1:45" ht="17.25" customHeight="1">
      <c r="B15" s="44" t="s">
        <v>54</v>
      </c>
      <c r="C15" s="43"/>
      <c r="D15" s="28" t="s">
        <v>12</v>
      </c>
      <c r="E15" s="45"/>
      <c r="F15" s="40"/>
      <c r="G15" s="32"/>
      <c r="H15" s="28"/>
      <c r="I15" s="29"/>
      <c r="J15" s="30"/>
      <c r="K15" s="30"/>
      <c r="L15" s="31"/>
      <c r="M15" s="30"/>
      <c r="N15" s="30"/>
      <c r="O15" s="30"/>
      <c r="P15" s="30"/>
      <c r="Q15" s="31"/>
      <c r="R15" s="28"/>
      <c r="S15" s="28"/>
      <c r="T15" s="28"/>
      <c r="U15" s="28"/>
      <c r="V15" s="33"/>
      <c r="W15" s="21"/>
      <c r="X15" s="22"/>
      <c r="Y15" s="24">
        <f t="shared" si="0"/>
        <v>0</v>
      </c>
      <c r="Z15" s="24">
        <f t="shared" si="0"/>
        <v>0</v>
      </c>
      <c r="AA15" s="25">
        <f t="shared" si="5"/>
        <v>0</v>
      </c>
      <c r="AB15" s="25">
        <f t="shared" si="1"/>
        <v>0</v>
      </c>
      <c r="AC15" s="25">
        <f t="shared" si="1"/>
        <v>0</v>
      </c>
      <c r="AD15" s="24"/>
      <c r="AE15" s="25">
        <f t="shared" si="2"/>
        <v>0</v>
      </c>
      <c r="AF15" s="25">
        <f t="shared" si="2"/>
        <v>0</v>
      </c>
      <c r="AG15" s="25">
        <f t="shared" si="2"/>
        <v>0</v>
      </c>
      <c r="AH15" s="25">
        <f t="shared" si="2"/>
        <v>0</v>
      </c>
      <c r="AI15" s="24"/>
      <c r="AJ15" s="24">
        <f t="shared" si="6"/>
        <v>0</v>
      </c>
      <c r="AK15" s="24">
        <f t="shared" si="3"/>
        <v>0</v>
      </c>
      <c r="AL15" s="24">
        <f t="shared" si="3"/>
        <v>0</v>
      </c>
      <c r="AM15" s="24">
        <f t="shared" ref="AM15:AM20" si="7">IF(U15="母",AM$11,IF(U15="父",AM$12,0))</f>
        <v>0</v>
      </c>
      <c r="AN15" s="24">
        <f t="shared" si="3"/>
        <v>0</v>
      </c>
      <c r="AO15" s="23">
        <v>5</v>
      </c>
      <c r="AP15" s="22"/>
      <c r="AQ15" s="22"/>
      <c r="AR15" s="22"/>
      <c r="AS15" s="22"/>
    </row>
    <row r="16" spans="1:45" ht="17.25" customHeight="1">
      <c r="B16" s="44" t="s">
        <v>53</v>
      </c>
      <c r="C16" s="43"/>
      <c r="D16" s="28" t="s">
        <v>12</v>
      </c>
      <c r="E16" s="45" t="str">
        <f t="shared" si="4"/>
        <v/>
      </c>
      <c r="F16" s="40"/>
      <c r="G16" s="32"/>
      <c r="H16" s="28"/>
      <c r="I16" s="29"/>
      <c r="J16" s="30"/>
      <c r="K16" s="30"/>
      <c r="L16" s="31"/>
      <c r="M16" s="30"/>
      <c r="N16" s="30"/>
      <c r="O16" s="30"/>
      <c r="P16" s="30"/>
      <c r="Q16" s="31"/>
      <c r="R16" s="28"/>
      <c r="S16" s="28"/>
      <c r="T16" s="28"/>
      <c r="U16" s="28"/>
      <c r="V16" s="33"/>
      <c r="W16" s="21"/>
      <c r="X16" s="22"/>
      <c r="Y16" s="24">
        <f t="shared" si="0"/>
        <v>0</v>
      </c>
      <c r="Z16" s="24">
        <f t="shared" si="0"/>
        <v>0</v>
      </c>
      <c r="AA16" s="25">
        <f t="shared" si="5"/>
        <v>0</v>
      </c>
      <c r="AB16" s="25">
        <f t="shared" si="1"/>
        <v>0</v>
      </c>
      <c r="AC16" s="25">
        <f t="shared" si="1"/>
        <v>0</v>
      </c>
      <c r="AD16" s="24"/>
      <c r="AE16" s="25">
        <f t="shared" si="2"/>
        <v>0</v>
      </c>
      <c r="AF16" s="25">
        <f t="shared" si="2"/>
        <v>0</v>
      </c>
      <c r="AG16" s="25">
        <f t="shared" si="2"/>
        <v>0</v>
      </c>
      <c r="AH16" s="25">
        <f t="shared" si="2"/>
        <v>0</v>
      </c>
      <c r="AI16" s="24"/>
      <c r="AJ16" s="24">
        <f t="shared" si="6"/>
        <v>0</v>
      </c>
      <c r="AK16" s="24">
        <f t="shared" si="3"/>
        <v>0</v>
      </c>
      <c r="AL16" s="24">
        <f t="shared" si="3"/>
        <v>0</v>
      </c>
      <c r="AM16" s="24">
        <f t="shared" si="7"/>
        <v>0</v>
      </c>
      <c r="AN16" s="24">
        <f t="shared" si="3"/>
        <v>0</v>
      </c>
      <c r="AO16" s="23">
        <v>5</v>
      </c>
      <c r="AP16" s="22"/>
      <c r="AQ16" s="22"/>
      <c r="AR16" s="22"/>
      <c r="AS16" s="22"/>
    </row>
    <row r="17" spans="2:45" ht="17.25" customHeight="1">
      <c r="B17" s="44" t="s">
        <v>55</v>
      </c>
      <c r="C17" s="43"/>
      <c r="D17" s="28" t="s">
        <v>12</v>
      </c>
      <c r="E17" s="45" t="str">
        <f t="shared" si="4"/>
        <v/>
      </c>
      <c r="F17" s="40"/>
      <c r="G17" s="32"/>
      <c r="H17" s="28"/>
      <c r="I17" s="29"/>
      <c r="J17" s="30"/>
      <c r="K17" s="30"/>
      <c r="L17" s="31"/>
      <c r="M17" s="30"/>
      <c r="N17" s="30"/>
      <c r="O17" s="30"/>
      <c r="P17" s="30"/>
      <c r="Q17" s="31"/>
      <c r="R17" s="28"/>
      <c r="S17" s="28"/>
      <c r="T17" s="28"/>
      <c r="U17" s="28"/>
      <c r="V17" s="33"/>
      <c r="W17" s="21"/>
      <c r="X17" s="22"/>
      <c r="Y17" s="24">
        <f t="shared" si="0"/>
        <v>0</v>
      </c>
      <c r="Z17" s="24">
        <f t="shared" si="0"/>
        <v>0</v>
      </c>
      <c r="AA17" s="25">
        <f t="shared" si="5"/>
        <v>0</v>
      </c>
      <c r="AB17" s="25">
        <f t="shared" si="1"/>
        <v>0</v>
      </c>
      <c r="AC17" s="25">
        <f t="shared" si="1"/>
        <v>0</v>
      </c>
      <c r="AD17" s="24"/>
      <c r="AE17" s="25">
        <f t="shared" si="2"/>
        <v>0</v>
      </c>
      <c r="AF17" s="25">
        <f t="shared" si="2"/>
        <v>0</v>
      </c>
      <c r="AG17" s="25">
        <f t="shared" si="2"/>
        <v>0</v>
      </c>
      <c r="AH17" s="25">
        <f t="shared" si="2"/>
        <v>0</v>
      </c>
      <c r="AI17" s="24"/>
      <c r="AJ17" s="24">
        <f t="shared" si="6"/>
        <v>0</v>
      </c>
      <c r="AK17" s="24">
        <f t="shared" si="3"/>
        <v>0</v>
      </c>
      <c r="AL17" s="24">
        <f t="shared" si="3"/>
        <v>0</v>
      </c>
      <c r="AM17" s="24">
        <f t="shared" si="7"/>
        <v>0</v>
      </c>
      <c r="AN17" s="24">
        <f t="shared" si="3"/>
        <v>0</v>
      </c>
      <c r="AO17" s="23">
        <v>5</v>
      </c>
      <c r="AP17" s="22"/>
      <c r="AQ17" s="22"/>
      <c r="AR17" s="22"/>
      <c r="AS17" s="22"/>
    </row>
    <row r="18" spans="2:45" ht="17.25" customHeight="1">
      <c r="B18" s="44"/>
      <c r="C18" s="43"/>
      <c r="D18" s="28"/>
      <c r="E18" s="45" t="str">
        <f t="shared" si="4"/>
        <v/>
      </c>
      <c r="F18" s="40"/>
      <c r="G18" s="32"/>
      <c r="H18" s="28"/>
      <c r="I18" s="29"/>
      <c r="J18" s="30"/>
      <c r="K18" s="30"/>
      <c r="L18" s="31"/>
      <c r="M18" s="30"/>
      <c r="N18" s="30"/>
      <c r="O18" s="30"/>
      <c r="P18" s="30"/>
      <c r="Q18" s="31"/>
      <c r="R18" s="28"/>
      <c r="S18" s="28"/>
      <c r="T18" s="28"/>
      <c r="U18" s="28"/>
      <c r="V18" s="33"/>
      <c r="W18" s="21"/>
      <c r="X18" s="22"/>
      <c r="Y18" s="24">
        <f t="shared" si="0"/>
        <v>0</v>
      </c>
      <c r="Z18" s="24">
        <f t="shared" si="0"/>
        <v>0</v>
      </c>
      <c r="AA18" s="25">
        <f t="shared" si="5"/>
        <v>0</v>
      </c>
      <c r="AB18" s="25">
        <f t="shared" si="1"/>
        <v>0</v>
      </c>
      <c r="AC18" s="25">
        <f t="shared" si="1"/>
        <v>0</v>
      </c>
      <c r="AD18" s="24"/>
      <c r="AE18" s="25">
        <f t="shared" si="2"/>
        <v>0</v>
      </c>
      <c r="AF18" s="25">
        <f t="shared" si="2"/>
        <v>0</v>
      </c>
      <c r="AG18" s="25">
        <f t="shared" si="2"/>
        <v>0</v>
      </c>
      <c r="AH18" s="25">
        <f t="shared" si="2"/>
        <v>0</v>
      </c>
      <c r="AI18" s="24"/>
      <c r="AJ18" s="24">
        <f t="shared" si="6"/>
        <v>0</v>
      </c>
      <c r="AK18" s="24">
        <f t="shared" si="3"/>
        <v>0</v>
      </c>
      <c r="AL18" s="24">
        <f t="shared" si="3"/>
        <v>0</v>
      </c>
      <c r="AM18" s="24">
        <f t="shared" si="7"/>
        <v>0</v>
      </c>
      <c r="AN18" s="24">
        <f t="shared" si="3"/>
        <v>0</v>
      </c>
      <c r="AO18" s="23">
        <v>5</v>
      </c>
      <c r="AP18" s="22"/>
      <c r="AQ18" s="22"/>
      <c r="AR18" s="22"/>
      <c r="AS18" s="22"/>
    </row>
    <row r="19" spans="2:45" ht="17.25" customHeight="1">
      <c r="B19" s="44"/>
      <c r="C19" s="43"/>
      <c r="D19" s="28"/>
      <c r="E19" s="45" t="str">
        <f t="shared" si="4"/>
        <v/>
      </c>
      <c r="F19" s="40"/>
      <c r="G19" s="32"/>
      <c r="H19" s="28"/>
      <c r="I19" s="29"/>
      <c r="J19" s="30"/>
      <c r="K19" s="30"/>
      <c r="L19" s="31"/>
      <c r="M19" s="30"/>
      <c r="N19" s="30"/>
      <c r="O19" s="30"/>
      <c r="P19" s="30"/>
      <c r="Q19" s="31"/>
      <c r="R19" s="28"/>
      <c r="S19" s="28"/>
      <c r="T19" s="28"/>
      <c r="U19" s="28"/>
      <c r="V19" s="33"/>
      <c r="W19" s="21"/>
      <c r="X19" s="22"/>
      <c r="Y19" s="24">
        <f t="shared" si="0"/>
        <v>0</v>
      </c>
      <c r="Z19" s="24">
        <f t="shared" si="0"/>
        <v>0</v>
      </c>
      <c r="AA19" s="25">
        <f t="shared" si="5"/>
        <v>0</v>
      </c>
      <c r="AB19" s="25">
        <f t="shared" si="1"/>
        <v>0</v>
      </c>
      <c r="AC19" s="25">
        <f t="shared" si="1"/>
        <v>0</v>
      </c>
      <c r="AD19" s="24"/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4"/>
      <c r="AJ19" s="24">
        <f t="shared" si="6"/>
        <v>0</v>
      </c>
      <c r="AK19" s="24">
        <f t="shared" si="3"/>
        <v>0</v>
      </c>
      <c r="AL19" s="24">
        <f t="shared" si="3"/>
        <v>0</v>
      </c>
      <c r="AM19" s="24">
        <f t="shared" si="7"/>
        <v>0</v>
      </c>
      <c r="AN19" s="24">
        <f t="shared" si="3"/>
        <v>0</v>
      </c>
      <c r="AO19" s="23">
        <v>5</v>
      </c>
      <c r="AP19" s="22"/>
      <c r="AQ19" s="22"/>
      <c r="AR19" s="22"/>
      <c r="AS19" s="22"/>
    </row>
    <row r="20" spans="2:45" ht="17.25" customHeight="1" thickBot="1">
      <c r="B20" s="46"/>
      <c r="C20" s="47"/>
      <c r="D20" s="35"/>
      <c r="E20" s="48" t="str">
        <f t="shared" si="4"/>
        <v/>
      </c>
      <c r="F20" s="40"/>
      <c r="G20" s="34"/>
      <c r="H20" s="35"/>
      <c r="I20" s="36"/>
      <c r="J20" s="37"/>
      <c r="K20" s="37"/>
      <c r="L20" s="38"/>
      <c r="M20" s="37"/>
      <c r="N20" s="37"/>
      <c r="O20" s="37"/>
      <c r="P20" s="37"/>
      <c r="Q20" s="38"/>
      <c r="R20" s="35"/>
      <c r="S20" s="35"/>
      <c r="T20" s="35"/>
      <c r="U20" s="35"/>
      <c r="V20" s="39"/>
      <c r="W20" s="21"/>
      <c r="X20" s="22"/>
      <c r="Y20" s="24">
        <f t="shared" si="0"/>
        <v>0</v>
      </c>
      <c r="Z20" s="24">
        <f t="shared" si="0"/>
        <v>0</v>
      </c>
      <c r="AA20" s="25">
        <f t="shared" si="5"/>
        <v>0</v>
      </c>
      <c r="AB20" s="25">
        <f t="shared" si="1"/>
        <v>0</v>
      </c>
      <c r="AC20" s="25">
        <f t="shared" si="1"/>
        <v>0</v>
      </c>
      <c r="AD20" s="24"/>
      <c r="AE20" s="25">
        <f t="shared" si="2"/>
        <v>0</v>
      </c>
      <c r="AF20" s="25">
        <f t="shared" si="2"/>
        <v>0</v>
      </c>
      <c r="AG20" s="25">
        <f t="shared" si="2"/>
        <v>0</v>
      </c>
      <c r="AH20" s="25">
        <f t="shared" si="2"/>
        <v>0</v>
      </c>
      <c r="AI20" s="24"/>
      <c r="AJ20" s="24">
        <f>IF(R20="○",AJ$12,0)</f>
        <v>0</v>
      </c>
      <c r="AK20" s="24">
        <f t="shared" si="3"/>
        <v>0</v>
      </c>
      <c r="AL20" s="24">
        <f t="shared" si="3"/>
        <v>0</v>
      </c>
      <c r="AM20" s="24">
        <f t="shared" si="7"/>
        <v>0</v>
      </c>
      <c r="AN20" s="24">
        <f t="shared" si="3"/>
        <v>0</v>
      </c>
      <c r="AO20" s="23">
        <v>5</v>
      </c>
      <c r="AP20" s="22"/>
      <c r="AQ20" s="22"/>
      <c r="AR20" s="22"/>
      <c r="AS20" s="22"/>
    </row>
    <row r="21" spans="2:45" ht="15" customHeight="1">
      <c r="B21" s="5"/>
      <c r="D21" s="5"/>
      <c r="E21" s="41"/>
      <c r="W21" s="21"/>
      <c r="X21" s="22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2"/>
      <c r="AP21" s="22"/>
      <c r="AQ21" s="22"/>
      <c r="AR21" s="22"/>
      <c r="AS21" s="22"/>
    </row>
    <row r="22" spans="2:45" ht="15" customHeight="1">
      <c r="B22" s="5"/>
      <c r="D22" s="5"/>
      <c r="W22" s="21"/>
      <c r="X22" s="22"/>
      <c r="Y22" s="159" t="s">
        <v>33</v>
      </c>
      <c r="Z22" s="159"/>
      <c r="AA22" s="159"/>
      <c r="AB22" s="159"/>
      <c r="AC22" s="159"/>
      <c r="AD22" s="159"/>
      <c r="AE22" s="159"/>
      <c r="AF22" s="159"/>
      <c r="AG22" s="160" t="s">
        <v>34</v>
      </c>
      <c r="AH22" s="159"/>
      <c r="AI22" s="159"/>
      <c r="AJ22" s="159"/>
      <c r="AK22" s="159"/>
      <c r="AL22" s="159"/>
      <c r="AM22" s="159"/>
      <c r="AN22" s="159"/>
      <c r="AO22" s="22"/>
      <c r="AP22" s="22"/>
      <c r="AQ22" s="22"/>
      <c r="AR22" s="22"/>
      <c r="AS22" s="22"/>
    </row>
    <row r="23" spans="2:45" ht="20.25" thickBot="1">
      <c r="B23" s="1" t="s">
        <v>59</v>
      </c>
      <c r="W23" s="21"/>
      <c r="X23" s="22"/>
      <c r="Y23" s="159" t="s">
        <v>28</v>
      </c>
      <c r="Z23" s="159"/>
      <c r="AA23" s="159"/>
      <c r="AB23" s="159"/>
      <c r="AC23" s="159"/>
      <c r="AD23" s="159"/>
      <c r="AE23" s="159"/>
      <c r="AF23" s="159"/>
      <c r="AG23" s="159" t="s">
        <v>29</v>
      </c>
      <c r="AH23" s="159"/>
      <c r="AI23" s="159"/>
      <c r="AJ23" s="159"/>
      <c r="AK23" s="159"/>
      <c r="AL23" s="159"/>
      <c r="AM23" s="159"/>
      <c r="AN23" s="159"/>
      <c r="AO23" s="22"/>
      <c r="AP23" s="22"/>
      <c r="AQ23" s="22"/>
      <c r="AR23" s="22"/>
      <c r="AS23" s="22"/>
    </row>
    <row r="24" spans="2:45" ht="15" customHeight="1" thickBot="1">
      <c r="B24" s="71" t="s">
        <v>10</v>
      </c>
      <c r="C24" s="54" t="s">
        <v>25</v>
      </c>
      <c r="D24" s="72" t="s">
        <v>5</v>
      </c>
      <c r="E24" s="73" t="s">
        <v>19</v>
      </c>
      <c r="W24" s="21"/>
      <c r="X24" s="22"/>
      <c r="Y24" s="159" t="s">
        <v>31</v>
      </c>
      <c r="Z24" s="159"/>
      <c r="AA24" s="159"/>
      <c r="AB24" s="159"/>
      <c r="AC24" s="159" t="s">
        <v>30</v>
      </c>
      <c r="AD24" s="159"/>
      <c r="AE24" s="159"/>
      <c r="AF24" s="159"/>
      <c r="AG24" s="161" t="s">
        <v>32</v>
      </c>
      <c r="AH24" s="161"/>
      <c r="AI24" s="161"/>
      <c r="AJ24" s="161"/>
      <c r="AK24" s="162">
        <v>50000</v>
      </c>
      <c r="AL24" s="159"/>
      <c r="AM24" s="159"/>
      <c r="AN24" s="159"/>
      <c r="AO24" s="22"/>
      <c r="AP24" s="22" t="s">
        <v>22</v>
      </c>
      <c r="AQ24" s="22" t="s">
        <v>22</v>
      </c>
      <c r="AR24" s="22"/>
      <c r="AS24" s="22"/>
    </row>
    <row r="25" spans="2:45" ht="17.25" customHeight="1" thickTop="1">
      <c r="B25" s="67">
        <f t="shared" ref="B25:B32" si="8">C13</f>
        <v>4000000</v>
      </c>
      <c r="C25" s="68" t="s">
        <v>25</v>
      </c>
      <c r="D25" s="69">
        <f>B25*0.06</f>
        <v>240000</v>
      </c>
      <c r="E25" s="70">
        <f>IF(AND(B25&gt;0,B25&lt;=2000000),AP25,IF(AND(B25&gt;=2000000,B25&lt;=25000000),AQ25,0))</f>
        <v>2500</v>
      </c>
      <c r="W25" s="21"/>
      <c r="X25" s="22"/>
      <c r="Y25" s="155">
        <f>E13</f>
        <v>100000</v>
      </c>
      <c r="Z25" s="156"/>
      <c r="AA25" s="156"/>
      <c r="AB25" s="156"/>
      <c r="AC25" s="155">
        <f>C13</f>
        <v>4000000</v>
      </c>
      <c r="AD25" s="156"/>
      <c r="AE25" s="156"/>
      <c r="AF25" s="156"/>
      <c r="AG25" s="155">
        <f>Y25-AC25+2000000</f>
        <v>-1900000</v>
      </c>
      <c r="AH25" s="156"/>
      <c r="AI25" s="156"/>
      <c r="AJ25" s="156"/>
      <c r="AK25" s="157">
        <v>50000</v>
      </c>
      <c r="AL25" s="156"/>
      <c r="AM25" s="156"/>
      <c r="AN25" s="156"/>
      <c r="AO25" s="22"/>
      <c r="AP25" s="26">
        <f>IF(Y25&gt;AC25,AC25*0.05,Y25*0.05)</f>
        <v>5000</v>
      </c>
      <c r="AQ25" s="26">
        <f>IF(AG25&gt;AK25,AG25*0.05,2500)</f>
        <v>2500</v>
      </c>
      <c r="AR25" s="22"/>
      <c r="AS25" s="22"/>
    </row>
    <row r="26" spans="2:45" ht="17.25" customHeight="1">
      <c r="B26" s="63">
        <f t="shared" si="8"/>
        <v>0</v>
      </c>
      <c r="C26" s="42" t="s">
        <v>25</v>
      </c>
      <c r="D26" s="62">
        <f>B26*0.06</f>
        <v>0</v>
      </c>
      <c r="E26" s="64">
        <f t="shared" ref="E26:E32" si="9">IF(AND(B26&gt;0,B26&lt;=2000000),AP26,IF(AND(B26&gt;=2000000,B26&lt;=25000000),AQ26,0))</f>
        <v>0</v>
      </c>
      <c r="W26" s="21"/>
      <c r="X26" s="22"/>
      <c r="Y26" s="155" t="str">
        <f t="shared" ref="Y26:Y33" si="10">E14</f>
        <v/>
      </c>
      <c r="Z26" s="156"/>
      <c r="AA26" s="156"/>
      <c r="AB26" s="156"/>
      <c r="AC26" s="155">
        <f t="shared" ref="AC26:AC33" si="11">C14</f>
        <v>0</v>
      </c>
      <c r="AD26" s="156"/>
      <c r="AE26" s="156"/>
      <c r="AF26" s="156"/>
      <c r="AG26" s="155" t="e">
        <f t="shared" ref="AG26:AG33" si="12">Y26-AC26+2000000</f>
        <v>#VALUE!</v>
      </c>
      <c r="AH26" s="156"/>
      <c r="AI26" s="156"/>
      <c r="AJ26" s="156"/>
      <c r="AK26" s="157">
        <v>50000</v>
      </c>
      <c r="AL26" s="156"/>
      <c r="AM26" s="156"/>
      <c r="AN26" s="156"/>
      <c r="AO26" s="22"/>
      <c r="AP26" s="26">
        <f t="shared" ref="AP26:AP33" si="13">IF(Y26&gt;AC26,AC26*0.05,Y26*0.05)</f>
        <v>0</v>
      </c>
      <c r="AQ26" s="26" t="e">
        <f t="shared" ref="AQ26:AQ33" si="14">IF(AG26&gt;AK26,AG26*0.05,2500)</f>
        <v>#VALUE!</v>
      </c>
      <c r="AR26" s="22"/>
      <c r="AS26" s="22"/>
    </row>
    <row r="27" spans="2:45" ht="17.25" customHeight="1">
      <c r="B27" s="63">
        <f t="shared" si="8"/>
        <v>0</v>
      </c>
      <c r="C27" s="42" t="s">
        <v>25</v>
      </c>
      <c r="D27" s="62">
        <f>B27*0.06</f>
        <v>0</v>
      </c>
      <c r="E27" s="64">
        <f t="shared" si="9"/>
        <v>0</v>
      </c>
      <c r="W27" s="21"/>
      <c r="X27" s="22"/>
      <c r="Y27" s="155">
        <f t="shared" si="10"/>
        <v>0</v>
      </c>
      <c r="Z27" s="156"/>
      <c r="AA27" s="156"/>
      <c r="AB27" s="156"/>
      <c r="AC27" s="155">
        <f t="shared" si="11"/>
        <v>0</v>
      </c>
      <c r="AD27" s="156"/>
      <c r="AE27" s="156"/>
      <c r="AF27" s="156"/>
      <c r="AG27" s="155">
        <f t="shared" si="12"/>
        <v>2000000</v>
      </c>
      <c r="AH27" s="156"/>
      <c r="AI27" s="156"/>
      <c r="AJ27" s="156"/>
      <c r="AK27" s="157">
        <v>50000</v>
      </c>
      <c r="AL27" s="156"/>
      <c r="AM27" s="156"/>
      <c r="AN27" s="156"/>
      <c r="AO27" s="22"/>
      <c r="AP27" s="26">
        <f t="shared" si="13"/>
        <v>0</v>
      </c>
      <c r="AQ27" s="26">
        <f t="shared" si="14"/>
        <v>100000</v>
      </c>
      <c r="AR27" s="22"/>
      <c r="AS27" s="22"/>
    </row>
    <row r="28" spans="2:45" ht="17.25" customHeight="1">
      <c r="B28" s="63">
        <f t="shared" si="8"/>
        <v>0</v>
      </c>
      <c r="C28" s="42" t="s">
        <v>25</v>
      </c>
      <c r="D28" s="62">
        <f t="shared" ref="D28:D32" si="15">B28*0.06</f>
        <v>0</v>
      </c>
      <c r="E28" s="64">
        <f t="shared" si="9"/>
        <v>0</v>
      </c>
      <c r="W28" s="21"/>
      <c r="X28" s="22"/>
      <c r="Y28" s="155" t="str">
        <f t="shared" si="10"/>
        <v/>
      </c>
      <c r="Z28" s="156"/>
      <c r="AA28" s="156"/>
      <c r="AB28" s="156"/>
      <c r="AC28" s="155">
        <f t="shared" si="11"/>
        <v>0</v>
      </c>
      <c r="AD28" s="156"/>
      <c r="AE28" s="156"/>
      <c r="AF28" s="156"/>
      <c r="AG28" s="155" t="e">
        <f t="shared" si="12"/>
        <v>#VALUE!</v>
      </c>
      <c r="AH28" s="156"/>
      <c r="AI28" s="156"/>
      <c r="AJ28" s="156"/>
      <c r="AK28" s="157">
        <v>50000</v>
      </c>
      <c r="AL28" s="156"/>
      <c r="AM28" s="156"/>
      <c r="AN28" s="156"/>
      <c r="AO28" s="22"/>
      <c r="AP28" s="26">
        <f t="shared" si="13"/>
        <v>0</v>
      </c>
      <c r="AQ28" s="26" t="e">
        <f t="shared" si="14"/>
        <v>#VALUE!</v>
      </c>
      <c r="AR28" s="22"/>
      <c r="AS28" s="22"/>
    </row>
    <row r="29" spans="2:45" ht="17.25" customHeight="1">
      <c r="B29" s="63">
        <f t="shared" si="8"/>
        <v>0</v>
      </c>
      <c r="C29" s="42" t="s">
        <v>25</v>
      </c>
      <c r="D29" s="62">
        <f t="shared" si="15"/>
        <v>0</v>
      </c>
      <c r="E29" s="64">
        <f t="shared" si="9"/>
        <v>0</v>
      </c>
      <c r="W29" s="21"/>
      <c r="X29" s="22"/>
      <c r="Y29" s="155" t="str">
        <f t="shared" si="10"/>
        <v/>
      </c>
      <c r="Z29" s="156"/>
      <c r="AA29" s="156"/>
      <c r="AB29" s="156"/>
      <c r="AC29" s="155">
        <f t="shared" si="11"/>
        <v>0</v>
      </c>
      <c r="AD29" s="156"/>
      <c r="AE29" s="156"/>
      <c r="AF29" s="156"/>
      <c r="AG29" s="155" t="e">
        <f t="shared" si="12"/>
        <v>#VALUE!</v>
      </c>
      <c r="AH29" s="156"/>
      <c r="AI29" s="156"/>
      <c r="AJ29" s="156"/>
      <c r="AK29" s="157">
        <v>50000</v>
      </c>
      <c r="AL29" s="156"/>
      <c r="AM29" s="156"/>
      <c r="AN29" s="156"/>
      <c r="AO29" s="22"/>
      <c r="AP29" s="26">
        <f t="shared" si="13"/>
        <v>0</v>
      </c>
      <c r="AQ29" s="26" t="e">
        <f t="shared" si="14"/>
        <v>#VALUE!</v>
      </c>
      <c r="AR29" s="22"/>
      <c r="AS29" s="22"/>
    </row>
    <row r="30" spans="2:45" ht="17.25" customHeight="1">
      <c r="B30" s="63">
        <f t="shared" si="8"/>
        <v>0</v>
      </c>
      <c r="C30" s="42" t="s">
        <v>25</v>
      </c>
      <c r="D30" s="62">
        <f t="shared" si="15"/>
        <v>0</v>
      </c>
      <c r="E30" s="64">
        <f t="shared" si="9"/>
        <v>0</v>
      </c>
      <c r="W30" s="21"/>
      <c r="X30" s="22"/>
      <c r="Y30" s="155" t="str">
        <f t="shared" si="10"/>
        <v/>
      </c>
      <c r="Z30" s="156"/>
      <c r="AA30" s="156"/>
      <c r="AB30" s="156"/>
      <c r="AC30" s="155">
        <f t="shared" si="11"/>
        <v>0</v>
      </c>
      <c r="AD30" s="156"/>
      <c r="AE30" s="156"/>
      <c r="AF30" s="156"/>
      <c r="AG30" s="155" t="e">
        <f t="shared" si="12"/>
        <v>#VALUE!</v>
      </c>
      <c r="AH30" s="156"/>
      <c r="AI30" s="156"/>
      <c r="AJ30" s="156"/>
      <c r="AK30" s="157">
        <v>50000</v>
      </c>
      <c r="AL30" s="156"/>
      <c r="AM30" s="156"/>
      <c r="AN30" s="156"/>
      <c r="AO30" s="22"/>
      <c r="AP30" s="26">
        <f t="shared" si="13"/>
        <v>0</v>
      </c>
      <c r="AQ30" s="26" t="e">
        <f t="shared" si="14"/>
        <v>#VALUE!</v>
      </c>
      <c r="AR30" s="22"/>
      <c r="AS30" s="22"/>
    </row>
    <row r="31" spans="2:45" ht="17.25" customHeight="1">
      <c r="B31" s="63">
        <f t="shared" si="8"/>
        <v>0</v>
      </c>
      <c r="C31" s="42" t="s">
        <v>25</v>
      </c>
      <c r="D31" s="62">
        <f t="shared" si="15"/>
        <v>0</v>
      </c>
      <c r="E31" s="64">
        <f t="shared" si="9"/>
        <v>0</v>
      </c>
      <c r="W31" s="21"/>
      <c r="X31" s="22"/>
      <c r="Y31" s="155" t="str">
        <f t="shared" si="10"/>
        <v/>
      </c>
      <c r="Z31" s="156"/>
      <c r="AA31" s="156"/>
      <c r="AB31" s="156"/>
      <c r="AC31" s="155">
        <f t="shared" si="11"/>
        <v>0</v>
      </c>
      <c r="AD31" s="156"/>
      <c r="AE31" s="156"/>
      <c r="AF31" s="156"/>
      <c r="AG31" s="155" t="e">
        <f t="shared" si="12"/>
        <v>#VALUE!</v>
      </c>
      <c r="AH31" s="156"/>
      <c r="AI31" s="156"/>
      <c r="AJ31" s="156"/>
      <c r="AK31" s="157">
        <v>50000</v>
      </c>
      <c r="AL31" s="156"/>
      <c r="AM31" s="156"/>
      <c r="AN31" s="156"/>
      <c r="AO31" s="22"/>
      <c r="AP31" s="26">
        <f t="shared" si="13"/>
        <v>0</v>
      </c>
      <c r="AQ31" s="26" t="e">
        <f t="shared" si="14"/>
        <v>#VALUE!</v>
      </c>
      <c r="AR31" s="22"/>
      <c r="AS31" s="22"/>
    </row>
    <row r="32" spans="2:45" ht="17.25" customHeight="1">
      <c r="B32" s="63">
        <f t="shared" si="8"/>
        <v>0</v>
      </c>
      <c r="C32" s="42" t="s">
        <v>25</v>
      </c>
      <c r="D32" s="62">
        <f t="shared" si="15"/>
        <v>0</v>
      </c>
      <c r="E32" s="64">
        <f t="shared" si="9"/>
        <v>0</v>
      </c>
      <c r="W32" s="21"/>
      <c r="X32" s="22"/>
      <c r="Y32" s="155" t="str">
        <f t="shared" si="10"/>
        <v/>
      </c>
      <c r="Z32" s="156"/>
      <c r="AA32" s="156"/>
      <c r="AB32" s="156"/>
      <c r="AC32" s="155">
        <f t="shared" si="11"/>
        <v>0</v>
      </c>
      <c r="AD32" s="156"/>
      <c r="AE32" s="156"/>
      <c r="AF32" s="156"/>
      <c r="AG32" s="155" t="e">
        <f t="shared" si="12"/>
        <v>#VALUE!</v>
      </c>
      <c r="AH32" s="156"/>
      <c r="AI32" s="156"/>
      <c r="AJ32" s="156"/>
      <c r="AK32" s="157">
        <v>50000</v>
      </c>
      <c r="AL32" s="156"/>
      <c r="AM32" s="156"/>
      <c r="AN32" s="156"/>
      <c r="AO32" s="22"/>
      <c r="AP32" s="26">
        <f t="shared" si="13"/>
        <v>0</v>
      </c>
      <c r="AQ32" s="26" t="e">
        <f t="shared" si="14"/>
        <v>#VALUE!</v>
      </c>
      <c r="AR32" s="22"/>
      <c r="AS32" s="22"/>
    </row>
    <row r="33" spans="2:45" ht="20.25" thickBot="1">
      <c r="B33" s="107" t="s">
        <v>20</v>
      </c>
      <c r="C33" s="108"/>
      <c r="D33" s="65">
        <f>SUM(D25:D32)</f>
        <v>240000</v>
      </c>
      <c r="E33" s="66">
        <f>SUM(E25:E32)</f>
        <v>2500</v>
      </c>
      <c r="W33" s="21"/>
      <c r="X33" s="22"/>
      <c r="Y33" s="155">
        <f t="shared" si="10"/>
        <v>0</v>
      </c>
      <c r="Z33" s="156"/>
      <c r="AA33" s="156"/>
      <c r="AB33" s="156"/>
      <c r="AC33" s="155">
        <f t="shared" si="11"/>
        <v>0</v>
      </c>
      <c r="AD33" s="156"/>
      <c r="AE33" s="156"/>
      <c r="AF33" s="156"/>
      <c r="AG33" s="155">
        <f t="shared" si="12"/>
        <v>2000000</v>
      </c>
      <c r="AH33" s="156"/>
      <c r="AI33" s="156"/>
      <c r="AJ33" s="156"/>
      <c r="AK33" s="157">
        <v>50000</v>
      </c>
      <c r="AL33" s="156"/>
      <c r="AM33" s="156"/>
      <c r="AN33" s="156"/>
      <c r="AO33" s="22"/>
      <c r="AP33" s="26">
        <f t="shared" si="13"/>
        <v>0</v>
      </c>
      <c r="AQ33" s="26">
        <f t="shared" si="14"/>
        <v>100000</v>
      </c>
      <c r="AR33" s="22"/>
      <c r="AS33" s="22"/>
    </row>
    <row r="34" spans="2:45" ht="15" customHeight="1" thickBot="1">
      <c r="B34" s="5"/>
      <c r="D34" s="5"/>
      <c r="W34" s="21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</row>
    <row r="35" spans="2:45">
      <c r="D35" s="158" t="s">
        <v>26</v>
      </c>
      <c r="E35" s="91"/>
      <c r="W35" s="21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</row>
    <row r="36" spans="2:45" ht="20.25" customHeight="1" thickBot="1">
      <c r="B36" s="5"/>
      <c r="D36" s="153">
        <f>D33-E33</f>
        <v>237500</v>
      </c>
      <c r="E36" s="154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</row>
    <row r="38" spans="2:45" ht="18" customHeight="1" thickBot="1">
      <c r="B38" s="6"/>
    </row>
    <row r="39" spans="2:45" ht="18" customHeight="1" thickBot="1">
      <c r="B39" s="136" t="s">
        <v>14</v>
      </c>
      <c r="C39" s="137"/>
      <c r="D39" s="138" t="s">
        <v>18</v>
      </c>
      <c r="E39" s="110"/>
    </row>
    <row r="40" spans="2:45" ht="22.5" customHeight="1" thickTop="1" thickBot="1">
      <c r="B40" s="139">
        <v>381500</v>
      </c>
      <c r="C40" s="140"/>
      <c r="D40" s="141">
        <f>D36-D53</f>
        <v>197500</v>
      </c>
      <c r="E40" s="142"/>
    </row>
    <row r="41" spans="2:45" ht="20.25" thickBot="1">
      <c r="B41" s="84" t="s">
        <v>22</v>
      </c>
    </row>
    <row r="42" spans="2:45" ht="33" customHeight="1" thickBot="1">
      <c r="B42" s="147" t="s">
        <v>36</v>
      </c>
      <c r="C42" s="148"/>
      <c r="D42" s="148"/>
      <c r="E42" s="133" t="str">
        <f>IF(B40&gt;=D40,"の範囲内なので","を上回るため")</f>
        <v>の範囲内なので</v>
      </c>
      <c r="F42" s="133"/>
      <c r="G42" s="133"/>
      <c r="H42" s="133" t="s">
        <v>6</v>
      </c>
      <c r="I42" s="133"/>
      <c r="J42" s="133"/>
      <c r="K42" s="133"/>
      <c r="L42" s="133"/>
      <c r="M42" s="134" t="str">
        <f>IF(B40&gt;=D40,"満たしています","満たしません")</f>
        <v>満たしています</v>
      </c>
      <c r="N42" s="134"/>
      <c r="O42" s="134"/>
      <c r="P42" s="134"/>
      <c r="Q42" s="135"/>
    </row>
    <row r="45" spans="2:45" ht="23.25" customHeight="1" thickBot="1">
      <c r="B45" s="1" t="s">
        <v>62</v>
      </c>
    </row>
    <row r="46" spans="2:45" ht="16.5" customHeight="1">
      <c r="B46" s="7" t="s">
        <v>17</v>
      </c>
      <c r="C46" s="149"/>
      <c r="D46" s="150"/>
    </row>
    <row r="47" spans="2:45" ht="16.5" customHeight="1">
      <c r="B47" s="9" t="s">
        <v>15</v>
      </c>
      <c r="C47" s="151" t="str">
        <f>IF(COUNTIF(U13:U20,"")=7,"該当する","該当しない")</f>
        <v>該当しない</v>
      </c>
      <c r="D47" s="152"/>
    </row>
    <row r="48" spans="2:45" ht="16.5" customHeight="1" thickBot="1">
      <c r="B48" s="8" t="s">
        <v>16</v>
      </c>
      <c r="C48" s="12">
        <f>IF(COUNTIF($D$13:$D$20,"○")&gt;2,COUNTIF($D$13:$D$20,"○")-2,0)</f>
        <v>1</v>
      </c>
      <c r="D48" s="10" t="s">
        <v>3</v>
      </c>
    </row>
    <row r="49" spans="2:5">
      <c r="B49" t="s">
        <v>8</v>
      </c>
    </row>
    <row r="51" spans="2:5" ht="19.5" thickBot="1"/>
    <row r="52" spans="2:5" ht="20.25" customHeight="1" thickBot="1">
      <c r="D52" s="109" t="s">
        <v>4</v>
      </c>
      <c r="E52" s="110"/>
    </row>
    <row r="53" spans="2:5" ht="18" customHeight="1" thickTop="1" thickBot="1">
      <c r="D53" s="111">
        <f>IF(C47="該当する",40000,0)+40000*C48</f>
        <v>40000</v>
      </c>
      <c r="E53" s="112"/>
    </row>
  </sheetData>
  <sheetProtection algorithmName="SHA-512" hashValue="eNYPMD4AdM4gmv/jcjm/l+U6Ka4gD+ho6MCv2gR9+bDP5y6Wv8DvgstpupIl+nEuFdZS7Ppa3b+Z8I1D4u76JA==" saltValue="3Ma/D2gQScaE7rq3HsTY+g==" spinCount="100000" sheet="1" objects="1" scenarios="1"/>
  <mergeCells count="82">
    <mergeCell ref="G9:G12"/>
    <mergeCell ref="H9:H12"/>
    <mergeCell ref="A1:H1"/>
    <mergeCell ref="E2:G2"/>
    <mergeCell ref="B3:C4"/>
    <mergeCell ref="E3:G3"/>
    <mergeCell ref="E4:G4"/>
    <mergeCell ref="V10:V12"/>
    <mergeCell ref="I9:P9"/>
    <mergeCell ref="Q9:V9"/>
    <mergeCell ref="I10:I12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S10:S12"/>
    <mergeCell ref="T10:T12"/>
    <mergeCell ref="U10:U12"/>
    <mergeCell ref="Y22:AF22"/>
    <mergeCell ref="AG22:AN22"/>
    <mergeCell ref="Y23:AF23"/>
    <mergeCell ref="AG23:AN23"/>
    <mergeCell ref="Y24:AB24"/>
    <mergeCell ref="AC24:AF24"/>
    <mergeCell ref="AG24:AJ24"/>
    <mergeCell ref="AK24:AN24"/>
    <mergeCell ref="Y25:AB25"/>
    <mergeCell ref="AC25:AF25"/>
    <mergeCell ref="AG25:AJ25"/>
    <mergeCell ref="AK25:AN25"/>
    <mergeCell ref="Y26:AB26"/>
    <mergeCell ref="AC26:AF26"/>
    <mergeCell ref="AG26:AJ26"/>
    <mergeCell ref="AK26:AN26"/>
    <mergeCell ref="Y27:AB27"/>
    <mergeCell ref="AC27:AF27"/>
    <mergeCell ref="AG27:AJ27"/>
    <mergeCell ref="AK27:AN27"/>
    <mergeCell ref="Y28:AB28"/>
    <mergeCell ref="AC28:AF28"/>
    <mergeCell ref="AG28:AJ28"/>
    <mergeCell ref="AK28:AN28"/>
    <mergeCell ref="Y29:AB29"/>
    <mergeCell ref="AC29:AF29"/>
    <mergeCell ref="AG29:AJ29"/>
    <mergeCell ref="AK29:AN29"/>
    <mergeCell ref="Y30:AB30"/>
    <mergeCell ref="AC30:AF30"/>
    <mergeCell ref="AG30:AJ30"/>
    <mergeCell ref="AK30:AN30"/>
    <mergeCell ref="D35:E35"/>
    <mergeCell ref="Y31:AB31"/>
    <mergeCell ref="AC31:AF31"/>
    <mergeCell ref="AG31:AJ31"/>
    <mergeCell ref="AK31:AN31"/>
    <mergeCell ref="Y32:AB32"/>
    <mergeCell ref="AC32:AF32"/>
    <mergeCell ref="AG32:AJ32"/>
    <mergeCell ref="AK32:AN32"/>
    <mergeCell ref="B33:C33"/>
    <mergeCell ref="Y33:AB33"/>
    <mergeCell ref="AC33:AF33"/>
    <mergeCell ref="AG33:AJ33"/>
    <mergeCell ref="AK33:AN33"/>
    <mergeCell ref="D53:E53"/>
    <mergeCell ref="D36:E36"/>
    <mergeCell ref="B39:C39"/>
    <mergeCell ref="D39:E39"/>
    <mergeCell ref="B40:C40"/>
    <mergeCell ref="D40:E40"/>
    <mergeCell ref="B42:D42"/>
    <mergeCell ref="E42:G42"/>
    <mergeCell ref="H42:L42"/>
    <mergeCell ref="M42:Q42"/>
    <mergeCell ref="C46:D46"/>
    <mergeCell ref="C47:D47"/>
    <mergeCell ref="D52:E52"/>
  </mergeCells>
  <phoneticPr fontId="3"/>
  <dataValidations count="4">
    <dataValidation type="list" showInputMessage="1" showErrorMessage="1" sqref="U13:U20" xr:uid="{074DE234-48E2-4429-94C6-17EC9298C1DD}">
      <formula1>$Z$1:$Z$3</formula1>
    </dataValidation>
    <dataValidation type="list" showInputMessage="1" showErrorMessage="1" sqref="D13:D20 V13:V20 R13:T20 G13:H20" xr:uid="{D738C54E-03DE-4F34-BB8E-2EED07D092B7}">
      <formula1>$Y$1:$Y$2</formula1>
    </dataValidation>
    <dataValidation showInputMessage="1" showErrorMessage="1" sqref="E13:E20 I13:Q20" xr:uid="{1100C7D4-32BD-4D12-8D0A-9CC17F9B2BFB}"/>
    <dataValidation type="list" allowBlank="1" showInputMessage="1" showErrorMessage="1" sqref="B3" xr:uid="{9735ADD2-1A35-4840-B019-228073E1CAB3}">
      <formula1>"高等学校奨学金,大学等奨学金"</formula1>
    </dataValidation>
  </dataValidations>
  <pageMargins left="0.25" right="0.25" top="0.75" bottom="0.75" header="0.3" footer="0.3"/>
  <pageSetup paperSize="9" scale="3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227F-2072-47EA-B8F9-FFD2C9112AB6}">
  <sheetPr>
    <tabColor rgb="FFFFFF00"/>
  </sheetPr>
  <dimension ref="A1:AS53"/>
  <sheetViews>
    <sheetView showGridLines="0" view="pageBreakPreview" zoomScale="70" zoomScaleNormal="100" zoomScaleSheetLayoutView="70" workbookViewId="0">
      <selection activeCell="A3" sqref="A3"/>
    </sheetView>
  </sheetViews>
  <sheetFormatPr defaultRowHeight="18.75"/>
  <cols>
    <col min="1" max="1" width="4.125" customWidth="1"/>
    <col min="2" max="2" width="16.25" customWidth="1"/>
    <col min="3" max="3" width="13.125" customWidth="1"/>
    <col min="4" max="4" width="14" bestFit="1" customWidth="1"/>
    <col min="5" max="5" width="12.75" customWidth="1"/>
    <col min="6" max="6" width="3.375" customWidth="1"/>
    <col min="7" max="12" width="3" customWidth="1"/>
    <col min="13" max="13" width="9.25" customWidth="1"/>
    <col min="14" max="21" width="3" customWidth="1"/>
    <col min="22" max="22" width="3.25" customWidth="1"/>
    <col min="23" max="23" width="3.5" customWidth="1"/>
    <col min="24" max="41" width="3.125" customWidth="1"/>
    <col min="42" max="43" width="9.25" customWidth="1"/>
    <col min="44" max="51" width="3.125" customWidth="1"/>
  </cols>
  <sheetData>
    <row r="1" spans="1:45" ht="35.25" customHeight="1" thickBot="1">
      <c r="A1" s="113" t="s">
        <v>7</v>
      </c>
      <c r="B1" s="113"/>
      <c r="C1" s="113"/>
      <c r="D1" s="113"/>
      <c r="E1" s="113"/>
      <c r="F1" s="113"/>
      <c r="G1" s="113"/>
      <c r="H1" s="113"/>
      <c r="W1" s="21"/>
      <c r="X1" s="27"/>
      <c r="Y1" s="24"/>
      <c r="Z1" s="24"/>
      <c r="AA1" s="27"/>
      <c r="AB1" s="27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</row>
    <row r="2" spans="1:45" ht="16.5" customHeight="1" thickBot="1">
      <c r="B2" s="1" t="s">
        <v>0</v>
      </c>
      <c r="E2" s="114" t="s">
        <v>1</v>
      </c>
      <c r="F2" s="115"/>
      <c r="G2" s="116"/>
      <c r="W2" s="21"/>
      <c r="X2" s="27"/>
      <c r="Y2" s="24" t="s">
        <v>13</v>
      </c>
      <c r="Z2" s="24" t="s">
        <v>23</v>
      </c>
      <c r="AA2" s="27"/>
      <c r="AB2" s="27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</row>
    <row r="3" spans="1:45" ht="16.5" customHeight="1" thickBot="1">
      <c r="B3" s="117" t="s">
        <v>35</v>
      </c>
      <c r="C3" s="118"/>
      <c r="E3" s="121" t="s">
        <v>2</v>
      </c>
      <c r="F3" s="122"/>
      <c r="G3" s="123"/>
      <c r="W3" s="21"/>
      <c r="X3" s="27"/>
      <c r="Y3" s="27"/>
      <c r="Z3" s="24" t="s">
        <v>24</v>
      </c>
      <c r="AA3" s="27"/>
      <c r="AB3" s="27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</row>
    <row r="4" spans="1:45" ht="16.5" customHeight="1" thickBot="1">
      <c r="B4" s="119"/>
      <c r="C4" s="120"/>
      <c r="E4" s="124" t="s">
        <v>21</v>
      </c>
      <c r="F4" s="125"/>
      <c r="G4" s="126"/>
      <c r="W4" s="21"/>
      <c r="X4" s="27"/>
      <c r="Y4" s="27"/>
      <c r="Z4" s="27"/>
      <c r="AA4" s="27"/>
      <c r="AB4" s="27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</row>
    <row r="5" spans="1:45" ht="16.5" customHeight="1">
      <c r="B5" s="15"/>
      <c r="C5" s="15"/>
      <c r="D5" s="16"/>
      <c r="E5" s="16"/>
      <c r="F5" s="13"/>
      <c r="G5" s="13"/>
      <c r="H5" s="13"/>
      <c r="I5" s="16"/>
      <c r="W5" s="21"/>
      <c r="X5" s="27"/>
      <c r="Y5" s="27"/>
      <c r="Z5" s="27"/>
      <c r="AA5" s="27"/>
      <c r="AB5" s="27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</row>
    <row r="6" spans="1:45" ht="16.5" customHeight="1">
      <c r="C6" s="3"/>
      <c r="I6" s="4"/>
      <c r="W6" s="21"/>
      <c r="X6" s="27"/>
      <c r="Y6" s="27"/>
      <c r="Z6" s="27"/>
      <c r="AA6" s="27"/>
      <c r="AB6" s="27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</row>
    <row r="7" spans="1:45" ht="16.5" customHeight="1">
      <c r="B7" s="1"/>
      <c r="C7" s="15"/>
      <c r="D7" s="16"/>
      <c r="E7" s="16"/>
      <c r="F7" s="13"/>
      <c r="G7" s="13"/>
      <c r="H7" s="13"/>
      <c r="I7" s="16"/>
      <c r="W7" s="21"/>
      <c r="X7" s="27"/>
      <c r="Y7" s="27"/>
      <c r="Z7" s="27"/>
      <c r="AA7" s="27"/>
      <c r="AB7" s="27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</row>
    <row r="8" spans="1:45" ht="16.5" customHeight="1" thickBot="1">
      <c r="B8" s="85" t="s">
        <v>60</v>
      </c>
      <c r="C8" s="3"/>
      <c r="F8" s="76" t="s">
        <v>57</v>
      </c>
      <c r="I8" s="4"/>
      <c r="W8" s="21"/>
      <c r="X8" s="27"/>
      <c r="Y8" s="27"/>
      <c r="Z8" s="27"/>
      <c r="AA8" s="27"/>
      <c r="AB8" s="27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</row>
    <row r="9" spans="1:45" ht="16.5" customHeight="1">
      <c r="B9" s="82"/>
      <c r="C9" s="15"/>
      <c r="D9" s="16"/>
      <c r="E9" s="16" t="s">
        <v>58</v>
      </c>
      <c r="F9" s="13"/>
      <c r="G9" s="127" t="s">
        <v>37</v>
      </c>
      <c r="H9" s="130" t="s">
        <v>38</v>
      </c>
      <c r="I9" s="89" t="s">
        <v>51</v>
      </c>
      <c r="J9" s="89"/>
      <c r="K9" s="89"/>
      <c r="L9" s="89"/>
      <c r="M9" s="89"/>
      <c r="N9" s="89"/>
      <c r="O9" s="89"/>
      <c r="P9" s="89"/>
      <c r="Q9" s="90" t="s">
        <v>52</v>
      </c>
      <c r="R9" s="90"/>
      <c r="S9" s="90"/>
      <c r="T9" s="90"/>
      <c r="U9" s="90"/>
      <c r="V9" s="91"/>
      <c r="W9" s="21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</row>
    <row r="10" spans="1:45" ht="16.5" customHeight="1">
      <c r="B10" s="2"/>
      <c r="C10" s="3"/>
      <c r="G10" s="128"/>
      <c r="H10" s="131"/>
      <c r="I10" s="92" t="s">
        <v>39</v>
      </c>
      <c r="J10" s="94" t="s">
        <v>40</v>
      </c>
      <c r="K10" s="94" t="s">
        <v>41</v>
      </c>
      <c r="L10" s="96" t="s">
        <v>50</v>
      </c>
      <c r="M10" s="94" t="s">
        <v>42</v>
      </c>
      <c r="N10" s="94" t="s">
        <v>43</v>
      </c>
      <c r="O10" s="94" t="s">
        <v>44</v>
      </c>
      <c r="P10" s="94" t="s">
        <v>45</v>
      </c>
      <c r="Q10" s="98" t="s">
        <v>46</v>
      </c>
      <c r="R10" s="94" t="s">
        <v>44</v>
      </c>
      <c r="S10" s="94" t="s">
        <v>45</v>
      </c>
      <c r="T10" s="94" t="s">
        <v>47</v>
      </c>
      <c r="U10" s="98" t="s">
        <v>48</v>
      </c>
      <c r="V10" s="100" t="s">
        <v>49</v>
      </c>
      <c r="W10" s="21"/>
      <c r="X10" s="22"/>
      <c r="Y10" s="22"/>
      <c r="Z10" s="23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3"/>
      <c r="AN10" s="22"/>
      <c r="AO10" s="22"/>
      <c r="AP10" s="22"/>
      <c r="AQ10" s="22"/>
      <c r="AR10" s="22"/>
      <c r="AS10" s="22"/>
    </row>
    <row r="11" spans="1:45" ht="21" customHeight="1" thickBot="1">
      <c r="C11" s="75" t="s">
        <v>56</v>
      </c>
      <c r="G11" s="128"/>
      <c r="H11" s="131"/>
      <c r="I11" s="92"/>
      <c r="J11" s="94"/>
      <c r="K11" s="94"/>
      <c r="L11" s="96"/>
      <c r="M11" s="94"/>
      <c r="N11" s="94"/>
      <c r="O11" s="94"/>
      <c r="P11" s="94"/>
      <c r="Q11" s="98"/>
      <c r="R11" s="94"/>
      <c r="S11" s="94"/>
      <c r="T11" s="94"/>
      <c r="U11" s="98"/>
      <c r="V11" s="100"/>
      <c r="W11" s="21"/>
      <c r="X11" s="22"/>
      <c r="Y11" s="22"/>
      <c r="Z11" s="2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3">
        <v>5</v>
      </c>
      <c r="AN11" s="22"/>
      <c r="AO11" s="22"/>
      <c r="AP11" s="22"/>
      <c r="AQ11" s="22"/>
      <c r="AR11" s="22"/>
      <c r="AS11" s="22"/>
    </row>
    <row r="12" spans="1:45" ht="17.25" customHeight="1" thickBot="1">
      <c r="B12" s="53" t="s">
        <v>9</v>
      </c>
      <c r="C12" s="86" t="s">
        <v>10</v>
      </c>
      <c r="D12" s="55" t="s">
        <v>11</v>
      </c>
      <c r="E12" s="74" t="s">
        <v>27</v>
      </c>
      <c r="G12" s="129"/>
      <c r="H12" s="132"/>
      <c r="I12" s="93"/>
      <c r="J12" s="95"/>
      <c r="K12" s="95"/>
      <c r="L12" s="97"/>
      <c r="M12" s="95"/>
      <c r="N12" s="95"/>
      <c r="O12" s="95"/>
      <c r="P12" s="95"/>
      <c r="Q12" s="99"/>
      <c r="R12" s="95"/>
      <c r="S12" s="95"/>
      <c r="T12" s="95"/>
      <c r="U12" s="99"/>
      <c r="V12" s="101"/>
      <c r="W12" s="21"/>
      <c r="X12" s="22"/>
      <c r="Y12" s="23">
        <v>5</v>
      </c>
      <c r="Z12" s="23">
        <v>10</v>
      </c>
      <c r="AA12" s="23">
        <v>18</v>
      </c>
      <c r="AB12" s="23">
        <v>13</v>
      </c>
      <c r="AC12" s="23">
        <v>10</v>
      </c>
      <c r="AD12" s="22"/>
      <c r="AE12" s="23">
        <v>5</v>
      </c>
      <c r="AF12" s="23">
        <v>22</v>
      </c>
      <c r="AG12" s="23">
        <v>10</v>
      </c>
      <c r="AH12" s="23">
        <v>1</v>
      </c>
      <c r="AI12" s="22"/>
      <c r="AJ12" s="23">
        <v>10</v>
      </c>
      <c r="AK12" s="23">
        <v>1</v>
      </c>
      <c r="AL12" s="23">
        <v>1</v>
      </c>
      <c r="AM12" s="23">
        <v>1</v>
      </c>
      <c r="AN12" s="23">
        <v>1</v>
      </c>
      <c r="AO12" s="22"/>
      <c r="AP12" s="22"/>
      <c r="AQ12" s="22"/>
      <c r="AR12" s="22"/>
      <c r="AS12" s="22"/>
    </row>
    <row r="13" spans="1:45" ht="17.25" customHeight="1" thickTop="1">
      <c r="B13" s="49" t="s">
        <v>23</v>
      </c>
      <c r="C13" s="50">
        <v>4000000</v>
      </c>
      <c r="D13" s="51"/>
      <c r="E13" s="52">
        <f>IF(C13&gt;0,SUM(Y13:AO13)*10000,"")</f>
        <v>50000</v>
      </c>
      <c r="F13" s="40"/>
      <c r="G13" s="57"/>
      <c r="H13" s="51"/>
      <c r="I13" s="58"/>
      <c r="J13" s="59"/>
      <c r="K13" s="59"/>
      <c r="L13" s="60"/>
      <c r="M13" s="59"/>
      <c r="N13" s="59"/>
      <c r="O13" s="59"/>
      <c r="P13" s="59"/>
      <c r="Q13" s="60"/>
      <c r="R13" s="51"/>
      <c r="S13" s="51"/>
      <c r="T13" s="51"/>
      <c r="U13" s="51"/>
      <c r="V13" s="61"/>
      <c r="W13" s="21"/>
      <c r="X13" s="22"/>
      <c r="Y13" s="24">
        <f t="shared" ref="Y13:Z20" si="0">IF(G13="○",Y$12,0)</f>
        <v>0</v>
      </c>
      <c r="Z13" s="24">
        <f>IF(H13="○",Z$12,0)</f>
        <v>0</v>
      </c>
      <c r="AA13" s="25">
        <f>AA$12*I13</f>
        <v>0</v>
      </c>
      <c r="AB13" s="25">
        <f t="shared" ref="AB13:AC20" si="1">AB$12*J13</f>
        <v>0</v>
      </c>
      <c r="AC13" s="25">
        <f t="shared" si="1"/>
        <v>0</v>
      </c>
      <c r="AD13" s="24"/>
      <c r="AE13" s="25">
        <f t="shared" ref="AE13:AH20" si="2">AE$12*M13</f>
        <v>0</v>
      </c>
      <c r="AF13" s="25">
        <f t="shared" si="2"/>
        <v>0</v>
      </c>
      <c r="AG13" s="25">
        <f t="shared" si="2"/>
        <v>0</v>
      </c>
      <c r="AH13" s="25">
        <f t="shared" si="2"/>
        <v>0</v>
      </c>
      <c r="AI13" s="24"/>
      <c r="AJ13" s="24">
        <f>IF(R13="○",AJ$12,0)</f>
        <v>0</v>
      </c>
      <c r="AK13" s="24">
        <f t="shared" ref="AK13:AN20" si="3">IF(S13="○",AK$12,0)</f>
        <v>0</v>
      </c>
      <c r="AL13" s="24">
        <f t="shared" si="3"/>
        <v>0</v>
      </c>
      <c r="AM13" s="24">
        <f>IF(U13="母",AM$11,IF(U13="父",AM$12,0))</f>
        <v>0</v>
      </c>
      <c r="AN13" s="24">
        <f t="shared" si="3"/>
        <v>0</v>
      </c>
      <c r="AO13" s="23">
        <v>5</v>
      </c>
      <c r="AP13" s="22"/>
      <c r="AQ13" s="22"/>
      <c r="AR13" s="22"/>
      <c r="AS13" s="22"/>
    </row>
    <row r="14" spans="1:45" ht="17.25" customHeight="1">
      <c r="B14" s="44" t="s">
        <v>24</v>
      </c>
      <c r="C14" s="43">
        <v>2400000</v>
      </c>
      <c r="D14" s="28"/>
      <c r="E14" s="45">
        <f t="shared" ref="E14:E20" si="4">IF(C14&gt;0,SUM(Y14:AO14)*10000,"")</f>
        <v>50000</v>
      </c>
      <c r="F14" s="40"/>
      <c r="G14" s="32"/>
      <c r="H14" s="28"/>
      <c r="I14" s="29"/>
      <c r="J14" s="30"/>
      <c r="K14" s="30"/>
      <c r="L14" s="31"/>
      <c r="M14" s="30"/>
      <c r="N14" s="30"/>
      <c r="O14" s="30"/>
      <c r="P14" s="30"/>
      <c r="Q14" s="31"/>
      <c r="R14" s="28"/>
      <c r="S14" s="28"/>
      <c r="T14" s="28"/>
      <c r="U14" s="28"/>
      <c r="V14" s="33"/>
      <c r="W14" s="21"/>
      <c r="X14" s="22"/>
      <c r="Y14" s="24">
        <f t="shared" si="0"/>
        <v>0</v>
      </c>
      <c r="Z14" s="24">
        <f t="shared" si="0"/>
        <v>0</v>
      </c>
      <c r="AA14" s="25">
        <f t="shared" ref="AA14:AA20" si="5">AA$12*I14</f>
        <v>0</v>
      </c>
      <c r="AB14" s="25">
        <f t="shared" si="1"/>
        <v>0</v>
      </c>
      <c r="AC14" s="25">
        <f t="shared" si="1"/>
        <v>0</v>
      </c>
      <c r="AD14" s="24"/>
      <c r="AE14" s="25">
        <f t="shared" si="2"/>
        <v>0</v>
      </c>
      <c r="AF14" s="25">
        <f t="shared" si="2"/>
        <v>0</v>
      </c>
      <c r="AG14" s="25">
        <f t="shared" si="2"/>
        <v>0</v>
      </c>
      <c r="AH14" s="25">
        <f t="shared" si="2"/>
        <v>0</v>
      </c>
      <c r="AI14" s="24"/>
      <c r="AJ14" s="24">
        <f t="shared" ref="AJ14:AJ19" si="6">IF(R14="○",AJ$12,0)</f>
        <v>0</v>
      </c>
      <c r="AK14" s="24">
        <f t="shared" si="3"/>
        <v>0</v>
      </c>
      <c r="AL14" s="24">
        <f t="shared" si="3"/>
        <v>0</v>
      </c>
      <c r="AM14" s="24">
        <f>IF(U14="母",AM$11,IF(U14="父",AM$12,0))</f>
        <v>0</v>
      </c>
      <c r="AN14" s="24">
        <f t="shared" si="3"/>
        <v>0</v>
      </c>
      <c r="AO14" s="23">
        <v>5</v>
      </c>
      <c r="AP14" s="22"/>
      <c r="AQ14" s="22"/>
      <c r="AR14" s="22"/>
      <c r="AS14" s="22"/>
    </row>
    <row r="15" spans="1:45" ht="17.25" customHeight="1">
      <c r="B15" s="44" t="s">
        <v>54</v>
      </c>
      <c r="C15" s="43"/>
      <c r="D15" s="28" t="s">
        <v>12</v>
      </c>
      <c r="E15" s="45"/>
      <c r="F15" s="40"/>
      <c r="G15" s="32"/>
      <c r="H15" s="28"/>
      <c r="I15" s="29"/>
      <c r="J15" s="30"/>
      <c r="K15" s="30"/>
      <c r="L15" s="31"/>
      <c r="M15" s="30"/>
      <c r="N15" s="30"/>
      <c r="O15" s="30"/>
      <c r="P15" s="30"/>
      <c r="Q15" s="31"/>
      <c r="R15" s="28"/>
      <c r="S15" s="28"/>
      <c r="T15" s="28"/>
      <c r="U15" s="28"/>
      <c r="V15" s="33"/>
      <c r="W15" s="21"/>
      <c r="X15" s="22"/>
      <c r="Y15" s="24">
        <f t="shared" si="0"/>
        <v>0</v>
      </c>
      <c r="Z15" s="24">
        <f t="shared" si="0"/>
        <v>0</v>
      </c>
      <c r="AA15" s="25">
        <f t="shared" si="5"/>
        <v>0</v>
      </c>
      <c r="AB15" s="25">
        <f t="shared" si="1"/>
        <v>0</v>
      </c>
      <c r="AC15" s="25">
        <f t="shared" si="1"/>
        <v>0</v>
      </c>
      <c r="AD15" s="24"/>
      <c r="AE15" s="25">
        <f t="shared" si="2"/>
        <v>0</v>
      </c>
      <c r="AF15" s="25">
        <f t="shared" si="2"/>
        <v>0</v>
      </c>
      <c r="AG15" s="25">
        <f t="shared" si="2"/>
        <v>0</v>
      </c>
      <c r="AH15" s="25">
        <f t="shared" si="2"/>
        <v>0</v>
      </c>
      <c r="AI15" s="24"/>
      <c r="AJ15" s="24">
        <f t="shared" si="6"/>
        <v>0</v>
      </c>
      <c r="AK15" s="24">
        <f t="shared" si="3"/>
        <v>0</v>
      </c>
      <c r="AL15" s="24">
        <f t="shared" si="3"/>
        <v>0</v>
      </c>
      <c r="AM15" s="24">
        <f t="shared" ref="AM15:AM20" si="7">IF(U15="母",AM$11,IF(U15="父",AM$12,0))</f>
        <v>0</v>
      </c>
      <c r="AN15" s="24">
        <f t="shared" si="3"/>
        <v>0</v>
      </c>
      <c r="AO15" s="23">
        <v>5</v>
      </c>
      <c r="AP15" s="22"/>
      <c r="AQ15" s="22"/>
      <c r="AR15" s="22"/>
      <c r="AS15" s="22"/>
    </row>
    <row r="16" spans="1:45" ht="17.25" customHeight="1">
      <c r="B16" s="44" t="s">
        <v>53</v>
      </c>
      <c r="C16" s="43"/>
      <c r="D16" s="28" t="s">
        <v>12</v>
      </c>
      <c r="E16" s="45" t="str">
        <f t="shared" si="4"/>
        <v/>
      </c>
      <c r="F16" s="40"/>
      <c r="G16" s="32"/>
      <c r="H16" s="28"/>
      <c r="I16" s="29"/>
      <c r="J16" s="30"/>
      <c r="K16" s="30"/>
      <c r="L16" s="31"/>
      <c r="M16" s="30"/>
      <c r="N16" s="30"/>
      <c r="O16" s="30"/>
      <c r="P16" s="30"/>
      <c r="Q16" s="31"/>
      <c r="R16" s="28"/>
      <c r="S16" s="28"/>
      <c r="T16" s="28"/>
      <c r="U16" s="28"/>
      <c r="V16" s="33"/>
      <c r="W16" s="21"/>
      <c r="X16" s="22"/>
      <c r="Y16" s="24">
        <f t="shared" si="0"/>
        <v>0</v>
      </c>
      <c r="Z16" s="24">
        <f t="shared" si="0"/>
        <v>0</v>
      </c>
      <c r="AA16" s="25">
        <f t="shared" si="5"/>
        <v>0</v>
      </c>
      <c r="AB16" s="25">
        <f t="shared" si="1"/>
        <v>0</v>
      </c>
      <c r="AC16" s="25">
        <f t="shared" si="1"/>
        <v>0</v>
      </c>
      <c r="AD16" s="24"/>
      <c r="AE16" s="25">
        <f t="shared" si="2"/>
        <v>0</v>
      </c>
      <c r="AF16" s="25">
        <f t="shared" si="2"/>
        <v>0</v>
      </c>
      <c r="AG16" s="25">
        <f t="shared" si="2"/>
        <v>0</v>
      </c>
      <c r="AH16" s="25">
        <f t="shared" si="2"/>
        <v>0</v>
      </c>
      <c r="AI16" s="24"/>
      <c r="AJ16" s="24">
        <f t="shared" si="6"/>
        <v>0</v>
      </c>
      <c r="AK16" s="24">
        <f t="shared" si="3"/>
        <v>0</v>
      </c>
      <c r="AL16" s="24">
        <f t="shared" si="3"/>
        <v>0</v>
      </c>
      <c r="AM16" s="24">
        <f t="shared" si="7"/>
        <v>0</v>
      </c>
      <c r="AN16" s="24">
        <f t="shared" si="3"/>
        <v>0</v>
      </c>
      <c r="AO16" s="23">
        <v>5</v>
      </c>
      <c r="AP16" s="22"/>
      <c r="AQ16" s="22"/>
      <c r="AR16" s="22"/>
      <c r="AS16" s="22"/>
    </row>
    <row r="17" spans="2:45" ht="17.25" customHeight="1">
      <c r="B17" s="44"/>
      <c r="C17" s="43"/>
      <c r="D17" s="28"/>
      <c r="E17" s="45" t="str">
        <f t="shared" si="4"/>
        <v/>
      </c>
      <c r="F17" s="40"/>
      <c r="G17" s="32"/>
      <c r="H17" s="28"/>
      <c r="I17" s="29"/>
      <c r="J17" s="30"/>
      <c r="K17" s="30"/>
      <c r="L17" s="31"/>
      <c r="M17" s="30"/>
      <c r="N17" s="30"/>
      <c r="O17" s="30"/>
      <c r="P17" s="30"/>
      <c r="Q17" s="31"/>
      <c r="R17" s="28"/>
      <c r="S17" s="28"/>
      <c r="T17" s="28"/>
      <c r="U17" s="28"/>
      <c r="V17" s="33"/>
      <c r="W17" s="21"/>
      <c r="X17" s="22"/>
      <c r="Y17" s="24">
        <f t="shared" si="0"/>
        <v>0</v>
      </c>
      <c r="Z17" s="24">
        <f t="shared" si="0"/>
        <v>0</v>
      </c>
      <c r="AA17" s="25">
        <f t="shared" si="5"/>
        <v>0</v>
      </c>
      <c r="AB17" s="25">
        <f t="shared" si="1"/>
        <v>0</v>
      </c>
      <c r="AC17" s="25">
        <f t="shared" si="1"/>
        <v>0</v>
      </c>
      <c r="AD17" s="24"/>
      <c r="AE17" s="25">
        <f t="shared" si="2"/>
        <v>0</v>
      </c>
      <c r="AF17" s="25">
        <f t="shared" si="2"/>
        <v>0</v>
      </c>
      <c r="AG17" s="25">
        <f t="shared" si="2"/>
        <v>0</v>
      </c>
      <c r="AH17" s="25">
        <f t="shared" si="2"/>
        <v>0</v>
      </c>
      <c r="AI17" s="24"/>
      <c r="AJ17" s="24">
        <f t="shared" si="6"/>
        <v>0</v>
      </c>
      <c r="AK17" s="24">
        <f t="shared" si="3"/>
        <v>0</v>
      </c>
      <c r="AL17" s="24">
        <f t="shared" si="3"/>
        <v>0</v>
      </c>
      <c r="AM17" s="24">
        <f t="shared" si="7"/>
        <v>0</v>
      </c>
      <c r="AN17" s="24">
        <f t="shared" si="3"/>
        <v>0</v>
      </c>
      <c r="AO17" s="23">
        <v>5</v>
      </c>
      <c r="AP17" s="22"/>
      <c r="AQ17" s="22"/>
      <c r="AR17" s="22"/>
      <c r="AS17" s="22"/>
    </row>
    <row r="18" spans="2:45" ht="17.25" customHeight="1">
      <c r="B18" s="44"/>
      <c r="C18" s="43"/>
      <c r="D18" s="28"/>
      <c r="E18" s="45" t="str">
        <f t="shared" si="4"/>
        <v/>
      </c>
      <c r="F18" s="40"/>
      <c r="G18" s="32"/>
      <c r="H18" s="28"/>
      <c r="I18" s="29"/>
      <c r="J18" s="30"/>
      <c r="K18" s="30"/>
      <c r="L18" s="31"/>
      <c r="M18" s="30"/>
      <c r="N18" s="30"/>
      <c r="O18" s="30"/>
      <c r="P18" s="30"/>
      <c r="Q18" s="31"/>
      <c r="R18" s="28"/>
      <c r="S18" s="28"/>
      <c r="T18" s="28"/>
      <c r="U18" s="28"/>
      <c r="V18" s="33"/>
      <c r="W18" s="21"/>
      <c r="X18" s="22"/>
      <c r="Y18" s="24">
        <f t="shared" si="0"/>
        <v>0</v>
      </c>
      <c r="Z18" s="24">
        <f t="shared" si="0"/>
        <v>0</v>
      </c>
      <c r="AA18" s="25">
        <f t="shared" si="5"/>
        <v>0</v>
      </c>
      <c r="AB18" s="25">
        <f t="shared" si="1"/>
        <v>0</v>
      </c>
      <c r="AC18" s="25">
        <f t="shared" si="1"/>
        <v>0</v>
      </c>
      <c r="AD18" s="24"/>
      <c r="AE18" s="25">
        <f t="shared" si="2"/>
        <v>0</v>
      </c>
      <c r="AF18" s="25">
        <f t="shared" si="2"/>
        <v>0</v>
      </c>
      <c r="AG18" s="25">
        <f t="shared" si="2"/>
        <v>0</v>
      </c>
      <c r="AH18" s="25">
        <f t="shared" si="2"/>
        <v>0</v>
      </c>
      <c r="AI18" s="24"/>
      <c r="AJ18" s="24">
        <f t="shared" si="6"/>
        <v>0</v>
      </c>
      <c r="AK18" s="24">
        <f t="shared" si="3"/>
        <v>0</v>
      </c>
      <c r="AL18" s="24">
        <f t="shared" si="3"/>
        <v>0</v>
      </c>
      <c r="AM18" s="24">
        <f t="shared" si="7"/>
        <v>0</v>
      </c>
      <c r="AN18" s="24">
        <f t="shared" si="3"/>
        <v>0</v>
      </c>
      <c r="AO18" s="23">
        <v>5</v>
      </c>
      <c r="AP18" s="22"/>
      <c r="AQ18" s="22"/>
      <c r="AR18" s="22"/>
      <c r="AS18" s="22"/>
    </row>
    <row r="19" spans="2:45" ht="17.25" customHeight="1">
      <c r="B19" s="44"/>
      <c r="C19" s="43"/>
      <c r="D19" s="28"/>
      <c r="E19" s="45" t="str">
        <f t="shared" si="4"/>
        <v/>
      </c>
      <c r="F19" s="40"/>
      <c r="G19" s="32"/>
      <c r="H19" s="28"/>
      <c r="I19" s="29"/>
      <c r="J19" s="30"/>
      <c r="K19" s="30"/>
      <c r="L19" s="31"/>
      <c r="M19" s="30"/>
      <c r="N19" s="30"/>
      <c r="O19" s="30"/>
      <c r="P19" s="30"/>
      <c r="Q19" s="31"/>
      <c r="R19" s="28"/>
      <c r="S19" s="28"/>
      <c r="T19" s="28"/>
      <c r="U19" s="28"/>
      <c r="V19" s="33"/>
      <c r="W19" s="21"/>
      <c r="X19" s="22"/>
      <c r="Y19" s="24">
        <f t="shared" si="0"/>
        <v>0</v>
      </c>
      <c r="Z19" s="24">
        <f t="shared" si="0"/>
        <v>0</v>
      </c>
      <c r="AA19" s="25">
        <f t="shared" si="5"/>
        <v>0</v>
      </c>
      <c r="AB19" s="25">
        <f t="shared" si="1"/>
        <v>0</v>
      </c>
      <c r="AC19" s="25">
        <f t="shared" si="1"/>
        <v>0</v>
      </c>
      <c r="AD19" s="24"/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4"/>
      <c r="AJ19" s="24">
        <f t="shared" si="6"/>
        <v>0</v>
      </c>
      <c r="AK19" s="24">
        <f t="shared" si="3"/>
        <v>0</v>
      </c>
      <c r="AL19" s="24">
        <f t="shared" si="3"/>
        <v>0</v>
      </c>
      <c r="AM19" s="24">
        <f t="shared" si="7"/>
        <v>0</v>
      </c>
      <c r="AN19" s="24">
        <f t="shared" si="3"/>
        <v>0</v>
      </c>
      <c r="AO19" s="23">
        <v>5</v>
      </c>
      <c r="AP19" s="22"/>
      <c r="AQ19" s="22"/>
      <c r="AR19" s="22"/>
      <c r="AS19" s="22"/>
    </row>
    <row r="20" spans="2:45" ht="17.25" customHeight="1" thickBot="1">
      <c r="B20" s="46"/>
      <c r="C20" s="47"/>
      <c r="D20" s="35"/>
      <c r="E20" s="48" t="str">
        <f t="shared" si="4"/>
        <v/>
      </c>
      <c r="F20" s="40"/>
      <c r="G20" s="34"/>
      <c r="H20" s="35"/>
      <c r="I20" s="36"/>
      <c r="J20" s="37"/>
      <c r="K20" s="37"/>
      <c r="L20" s="38"/>
      <c r="M20" s="37"/>
      <c r="N20" s="37"/>
      <c r="O20" s="37"/>
      <c r="P20" s="37"/>
      <c r="Q20" s="38"/>
      <c r="R20" s="35"/>
      <c r="S20" s="35"/>
      <c r="T20" s="35"/>
      <c r="U20" s="35"/>
      <c r="V20" s="39"/>
      <c r="W20" s="21"/>
      <c r="X20" s="22"/>
      <c r="Y20" s="24">
        <f t="shared" si="0"/>
        <v>0</v>
      </c>
      <c r="Z20" s="24">
        <f t="shared" si="0"/>
        <v>0</v>
      </c>
      <c r="AA20" s="25">
        <f t="shared" si="5"/>
        <v>0</v>
      </c>
      <c r="AB20" s="25">
        <f t="shared" si="1"/>
        <v>0</v>
      </c>
      <c r="AC20" s="25">
        <f t="shared" si="1"/>
        <v>0</v>
      </c>
      <c r="AD20" s="24"/>
      <c r="AE20" s="25">
        <f t="shared" si="2"/>
        <v>0</v>
      </c>
      <c r="AF20" s="25">
        <f t="shared" si="2"/>
        <v>0</v>
      </c>
      <c r="AG20" s="25">
        <f t="shared" si="2"/>
        <v>0</v>
      </c>
      <c r="AH20" s="25">
        <f t="shared" si="2"/>
        <v>0</v>
      </c>
      <c r="AI20" s="24"/>
      <c r="AJ20" s="24">
        <f>IF(R20="○",AJ$12,0)</f>
        <v>0</v>
      </c>
      <c r="AK20" s="24">
        <f t="shared" si="3"/>
        <v>0</v>
      </c>
      <c r="AL20" s="24">
        <f t="shared" si="3"/>
        <v>0</v>
      </c>
      <c r="AM20" s="24">
        <f t="shared" si="7"/>
        <v>0</v>
      </c>
      <c r="AN20" s="24">
        <f t="shared" si="3"/>
        <v>0</v>
      </c>
      <c r="AO20" s="23">
        <v>5</v>
      </c>
      <c r="AP20" s="22"/>
      <c r="AQ20" s="22"/>
      <c r="AR20" s="22"/>
      <c r="AS20" s="22"/>
    </row>
    <row r="21" spans="2:45" ht="15" customHeight="1">
      <c r="B21" s="5"/>
      <c r="D21" s="5"/>
      <c r="E21" s="41"/>
      <c r="W21" s="21"/>
      <c r="X21" s="22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2"/>
      <c r="AP21" s="22"/>
      <c r="AQ21" s="22"/>
      <c r="AR21" s="22"/>
      <c r="AS21" s="22"/>
    </row>
    <row r="22" spans="2:45" ht="15" customHeight="1">
      <c r="B22" s="5"/>
      <c r="D22" s="5"/>
      <c r="W22" s="21"/>
      <c r="X22" s="22"/>
      <c r="Y22" s="159" t="s">
        <v>33</v>
      </c>
      <c r="Z22" s="159"/>
      <c r="AA22" s="159"/>
      <c r="AB22" s="159"/>
      <c r="AC22" s="159"/>
      <c r="AD22" s="159"/>
      <c r="AE22" s="159"/>
      <c r="AF22" s="159"/>
      <c r="AG22" s="160" t="s">
        <v>34</v>
      </c>
      <c r="AH22" s="159"/>
      <c r="AI22" s="159"/>
      <c r="AJ22" s="159"/>
      <c r="AK22" s="159"/>
      <c r="AL22" s="159"/>
      <c r="AM22" s="159"/>
      <c r="AN22" s="159"/>
      <c r="AO22" s="22"/>
      <c r="AP22" s="22"/>
      <c r="AQ22" s="22"/>
      <c r="AR22" s="22"/>
      <c r="AS22" s="22"/>
    </row>
    <row r="23" spans="2:45" ht="20.25" thickBot="1">
      <c r="B23" s="1" t="s">
        <v>59</v>
      </c>
      <c r="W23" s="21"/>
      <c r="X23" s="22"/>
      <c r="Y23" s="159" t="s">
        <v>28</v>
      </c>
      <c r="Z23" s="159"/>
      <c r="AA23" s="159"/>
      <c r="AB23" s="159"/>
      <c r="AC23" s="159"/>
      <c r="AD23" s="159"/>
      <c r="AE23" s="159"/>
      <c r="AF23" s="159"/>
      <c r="AG23" s="159" t="s">
        <v>29</v>
      </c>
      <c r="AH23" s="159"/>
      <c r="AI23" s="159"/>
      <c r="AJ23" s="159"/>
      <c r="AK23" s="159"/>
      <c r="AL23" s="159"/>
      <c r="AM23" s="159"/>
      <c r="AN23" s="159"/>
      <c r="AO23" s="22"/>
      <c r="AP23" s="22"/>
      <c r="AQ23" s="22"/>
      <c r="AR23" s="22"/>
      <c r="AS23" s="22"/>
    </row>
    <row r="24" spans="2:45" ht="15" customHeight="1" thickBot="1">
      <c r="B24" s="71" t="s">
        <v>10</v>
      </c>
      <c r="C24" s="54" t="s">
        <v>25</v>
      </c>
      <c r="D24" s="72" t="s">
        <v>5</v>
      </c>
      <c r="E24" s="73" t="s">
        <v>19</v>
      </c>
      <c r="W24" s="21"/>
      <c r="X24" s="22"/>
      <c r="Y24" s="159" t="s">
        <v>31</v>
      </c>
      <c r="Z24" s="159"/>
      <c r="AA24" s="159"/>
      <c r="AB24" s="159"/>
      <c r="AC24" s="159" t="s">
        <v>30</v>
      </c>
      <c r="AD24" s="159"/>
      <c r="AE24" s="159"/>
      <c r="AF24" s="159"/>
      <c r="AG24" s="161" t="s">
        <v>32</v>
      </c>
      <c r="AH24" s="161"/>
      <c r="AI24" s="161"/>
      <c r="AJ24" s="161"/>
      <c r="AK24" s="162">
        <v>50000</v>
      </c>
      <c r="AL24" s="159"/>
      <c r="AM24" s="159"/>
      <c r="AN24" s="159"/>
      <c r="AO24" s="22"/>
      <c r="AP24" s="22" t="s">
        <v>22</v>
      </c>
      <c r="AQ24" s="22" t="s">
        <v>22</v>
      </c>
      <c r="AR24" s="22"/>
      <c r="AS24" s="22"/>
    </row>
    <row r="25" spans="2:45" ht="17.25" customHeight="1" thickTop="1">
      <c r="B25" s="67">
        <f t="shared" ref="B25:B32" si="8">C13</f>
        <v>4000000</v>
      </c>
      <c r="C25" s="68" t="s">
        <v>25</v>
      </c>
      <c r="D25" s="69">
        <f>B25*0.06</f>
        <v>240000</v>
      </c>
      <c r="E25" s="70">
        <f>IF(AND(B25&gt;0,B25&lt;=2000000),AP25,IF(AND(B25&gt;=2000000,B25&lt;=25000000),AQ25,0))</f>
        <v>2500</v>
      </c>
      <c r="W25" s="21"/>
      <c r="X25" s="22"/>
      <c r="Y25" s="155">
        <f>E13</f>
        <v>50000</v>
      </c>
      <c r="Z25" s="156"/>
      <c r="AA25" s="156"/>
      <c r="AB25" s="156"/>
      <c r="AC25" s="155">
        <f>C13</f>
        <v>4000000</v>
      </c>
      <c r="AD25" s="156"/>
      <c r="AE25" s="156"/>
      <c r="AF25" s="156"/>
      <c r="AG25" s="155">
        <f>Y25-AC25+2000000</f>
        <v>-1950000</v>
      </c>
      <c r="AH25" s="156"/>
      <c r="AI25" s="156"/>
      <c r="AJ25" s="156"/>
      <c r="AK25" s="157">
        <v>50000</v>
      </c>
      <c r="AL25" s="156"/>
      <c r="AM25" s="156"/>
      <c r="AN25" s="156"/>
      <c r="AO25" s="22"/>
      <c r="AP25" s="26">
        <f>IF(Y25&gt;AC25,AC25*0.05,Y25*0.05)</f>
        <v>2500</v>
      </c>
      <c r="AQ25" s="26">
        <f>IF(AG25&gt;AK25,AG25*0.05,2500)</f>
        <v>2500</v>
      </c>
      <c r="AR25" s="22"/>
      <c r="AS25" s="22"/>
    </row>
    <row r="26" spans="2:45" ht="17.25" customHeight="1">
      <c r="B26" s="63">
        <f t="shared" si="8"/>
        <v>2400000</v>
      </c>
      <c r="C26" s="42" t="s">
        <v>25</v>
      </c>
      <c r="D26" s="62">
        <f>B26*0.06</f>
        <v>144000</v>
      </c>
      <c r="E26" s="64">
        <f t="shared" ref="E26:E32" si="9">IF(AND(B26&gt;0,B26&lt;=2000000),AP26,IF(AND(B26&gt;=2000000,B26&lt;=25000000),AQ26,0))</f>
        <v>2500</v>
      </c>
      <c r="W26" s="21"/>
      <c r="X26" s="22"/>
      <c r="Y26" s="155">
        <f t="shared" ref="Y26:Y33" si="10">E14</f>
        <v>50000</v>
      </c>
      <c r="Z26" s="156"/>
      <c r="AA26" s="156"/>
      <c r="AB26" s="156"/>
      <c r="AC26" s="155">
        <f t="shared" ref="AC26:AC33" si="11">C14</f>
        <v>2400000</v>
      </c>
      <c r="AD26" s="156"/>
      <c r="AE26" s="156"/>
      <c r="AF26" s="156"/>
      <c r="AG26" s="155">
        <f t="shared" ref="AG26:AG33" si="12">Y26-AC26+2000000</f>
        <v>-350000</v>
      </c>
      <c r="AH26" s="156"/>
      <c r="AI26" s="156"/>
      <c r="AJ26" s="156"/>
      <c r="AK26" s="157">
        <v>50000</v>
      </c>
      <c r="AL26" s="156"/>
      <c r="AM26" s="156"/>
      <c r="AN26" s="156"/>
      <c r="AO26" s="22"/>
      <c r="AP26" s="26">
        <f t="shared" ref="AP26:AP33" si="13">IF(Y26&gt;AC26,AC26*0.05,Y26*0.05)</f>
        <v>2500</v>
      </c>
      <c r="AQ26" s="26">
        <f t="shared" ref="AQ26:AQ33" si="14">IF(AG26&gt;AK26,AG26*0.05,2500)</f>
        <v>2500</v>
      </c>
      <c r="AR26" s="22"/>
      <c r="AS26" s="22"/>
    </row>
    <row r="27" spans="2:45" ht="17.25" customHeight="1">
      <c r="B27" s="63">
        <f t="shared" si="8"/>
        <v>0</v>
      </c>
      <c r="C27" s="42" t="s">
        <v>25</v>
      </c>
      <c r="D27" s="62">
        <f>B27*0.06</f>
        <v>0</v>
      </c>
      <c r="E27" s="64">
        <f t="shared" si="9"/>
        <v>0</v>
      </c>
      <c r="W27" s="21"/>
      <c r="X27" s="22"/>
      <c r="Y27" s="155">
        <f t="shared" si="10"/>
        <v>0</v>
      </c>
      <c r="Z27" s="156"/>
      <c r="AA27" s="156"/>
      <c r="AB27" s="156"/>
      <c r="AC27" s="155">
        <f t="shared" si="11"/>
        <v>0</v>
      </c>
      <c r="AD27" s="156"/>
      <c r="AE27" s="156"/>
      <c r="AF27" s="156"/>
      <c r="AG27" s="155">
        <f t="shared" si="12"/>
        <v>2000000</v>
      </c>
      <c r="AH27" s="156"/>
      <c r="AI27" s="156"/>
      <c r="AJ27" s="156"/>
      <c r="AK27" s="157">
        <v>50000</v>
      </c>
      <c r="AL27" s="156"/>
      <c r="AM27" s="156"/>
      <c r="AN27" s="156"/>
      <c r="AO27" s="22"/>
      <c r="AP27" s="26">
        <f t="shared" si="13"/>
        <v>0</v>
      </c>
      <c r="AQ27" s="26">
        <f t="shared" si="14"/>
        <v>100000</v>
      </c>
      <c r="AR27" s="22"/>
      <c r="AS27" s="22"/>
    </row>
    <row r="28" spans="2:45" ht="17.25" customHeight="1">
      <c r="B28" s="63">
        <f t="shared" si="8"/>
        <v>0</v>
      </c>
      <c r="C28" s="42" t="s">
        <v>25</v>
      </c>
      <c r="D28" s="62">
        <f t="shared" ref="D28:D32" si="15">B28*0.06</f>
        <v>0</v>
      </c>
      <c r="E28" s="64">
        <f t="shared" si="9"/>
        <v>0</v>
      </c>
      <c r="W28" s="21"/>
      <c r="X28" s="22"/>
      <c r="Y28" s="155" t="str">
        <f t="shared" si="10"/>
        <v/>
      </c>
      <c r="Z28" s="156"/>
      <c r="AA28" s="156"/>
      <c r="AB28" s="156"/>
      <c r="AC28" s="155">
        <f t="shared" si="11"/>
        <v>0</v>
      </c>
      <c r="AD28" s="156"/>
      <c r="AE28" s="156"/>
      <c r="AF28" s="156"/>
      <c r="AG28" s="155" t="e">
        <f t="shared" si="12"/>
        <v>#VALUE!</v>
      </c>
      <c r="AH28" s="156"/>
      <c r="AI28" s="156"/>
      <c r="AJ28" s="156"/>
      <c r="AK28" s="157">
        <v>50000</v>
      </c>
      <c r="AL28" s="156"/>
      <c r="AM28" s="156"/>
      <c r="AN28" s="156"/>
      <c r="AO28" s="22"/>
      <c r="AP28" s="26">
        <f t="shared" si="13"/>
        <v>0</v>
      </c>
      <c r="AQ28" s="26" t="e">
        <f t="shared" si="14"/>
        <v>#VALUE!</v>
      </c>
      <c r="AR28" s="22"/>
      <c r="AS28" s="22"/>
    </row>
    <row r="29" spans="2:45" ht="17.25" customHeight="1">
      <c r="B29" s="63">
        <f t="shared" si="8"/>
        <v>0</v>
      </c>
      <c r="C29" s="42" t="s">
        <v>25</v>
      </c>
      <c r="D29" s="62">
        <f t="shared" si="15"/>
        <v>0</v>
      </c>
      <c r="E29" s="64">
        <f t="shared" si="9"/>
        <v>0</v>
      </c>
      <c r="W29" s="21"/>
      <c r="X29" s="22"/>
      <c r="Y29" s="155" t="str">
        <f t="shared" si="10"/>
        <v/>
      </c>
      <c r="Z29" s="156"/>
      <c r="AA29" s="156"/>
      <c r="AB29" s="156"/>
      <c r="AC29" s="155">
        <f t="shared" si="11"/>
        <v>0</v>
      </c>
      <c r="AD29" s="156"/>
      <c r="AE29" s="156"/>
      <c r="AF29" s="156"/>
      <c r="AG29" s="155" t="e">
        <f t="shared" si="12"/>
        <v>#VALUE!</v>
      </c>
      <c r="AH29" s="156"/>
      <c r="AI29" s="156"/>
      <c r="AJ29" s="156"/>
      <c r="AK29" s="157">
        <v>50000</v>
      </c>
      <c r="AL29" s="156"/>
      <c r="AM29" s="156"/>
      <c r="AN29" s="156"/>
      <c r="AO29" s="22"/>
      <c r="AP29" s="26">
        <f t="shared" si="13"/>
        <v>0</v>
      </c>
      <c r="AQ29" s="26" t="e">
        <f t="shared" si="14"/>
        <v>#VALUE!</v>
      </c>
      <c r="AR29" s="22"/>
      <c r="AS29" s="22"/>
    </row>
    <row r="30" spans="2:45" ht="17.25" customHeight="1">
      <c r="B30" s="63">
        <f t="shared" si="8"/>
        <v>0</v>
      </c>
      <c r="C30" s="42" t="s">
        <v>25</v>
      </c>
      <c r="D30" s="62">
        <f t="shared" si="15"/>
        <v>0</v>
      </c>
      <c r="E30" s="64">
        <f t="shared" si="9"/>
        <v>0</v>
      </c>
      <c r="W30" s="21"/>
      <c r="X30" s="22"/>
      <c r="Y30" s="155" t="str">
        <f t="shared" si="10"/>
        <v/>
      </c>
      <c r="Z30" s="156"/>
      <c r="AA30" s="156"/>
      <c r="AB30" s="156"/>
      <c r="AC30" s="155">
        <f t="shared" si="11"/>
        <v>0</v>
      </c>
      <c r="AD30" s="156"/>
      <c r="AE30" s="156"/>
      <c r="AF30" s="156"/>
      <c r="AG30" s="155" t="e">
        <f t="shared" si="12"/>
        <v>#VALUE!</v>
      </c>
      <c r="AH30" s="156"/>
      <c r="AI30" s="156"/>
      <c r="AJ30" s="156"/>
      <c r="AK30" s="157">
        <v>50000</v>
      </c>
      <c r="AL30" s="156"/>
      <c r="AM30" s="156"/>
      <c r="AN30" s="156"/>
      <c r="AO30" s="22"/>
      <c r="AP30" s="26">
        <f t="shared" si="13"/>
        <v>0</v>
      </c>
      <c r="AQ30" s="26" t="e">
        <f t="shared" si="14"/>
        <v>#VALUE!</v>
      </c>
      <c r="AR30" s="22"/>
      <c r="AS30" s="22"/>
    </row>
    <row r="31" spans="2:45" ht="17.25" customHeight="1">
      <c r="B31" s="63">
        <f t="shared" si="8"/>
        <v>0</v>
      </c>
      <c r="C31" s="42" t="s">
        <v>25</v>
      </c>
      <c r="D31" s="62">
        <f t="shared" si="15"/>
        <v>0</v>
      </c>
      <c r="E31" s="64">
        <f t="shared" si="9"/>
        <v>0</v>
      </c>
      <c r="W31" s="21"/>
      <c r="X31" s="22"/>
      <c r="Y31" s="155" t="str">
        <f t="shared" si="10"/>
        <v/>
      </c>
      <c r="Z31" s="156"/>
      <c r="AA31" s="156"/>
      <c r="AB31" s="156"/>
      <c r="AC31" s="155">
        <f t="shared" si="11"/>
        <v>0</v>
      </c>
      <c r="AD31" s="156"/>
      <c r="AE31" s="156"/>
      <c r="AF31" s="156"/>
      <c r="AG31" s="155" t="e">
        <f t="shared" si="12"/>
        <v>#VALUE!</v>
      </c>
      <c r="AH31" s="156"/>
      <c r="AI31" s="156"/>
      <c r="AJ31" s="156"/>
      <c r="AK31" s="157">
        <v>50000</v>
      </c>
      <c r="AL31" s="156"/>
      <c r="AM31" s="156"/>
      <c r="AN31" s="156"/>
      <c r="AO31" s="22"/>
      <c r="AP31" s="26">
        <f t="shared" si="13"/>
        <v>0</v>
      </c>
      <c r="AQ31" s="26" t="e">
        <f t="shared" si="14"/>
        <v>#VALUE!</v>
      </c>
      <c r="AR31" s="22"/>
      <c r="AS31" s="22"/>
    </row>
    <row r="32" spans="2:45" ht="17.25" customHeight="1">
      <c r="B32" s="63">
        <f t="shared" si="8"/>
        <v>0</v>
      </c>
      <c r="C32" s="42" t="s">
        <v>25</v>
      </c>
      <c r="D32" s="62">
        <f t="shared" si="15"/>
        <v>0</v>
      </c>
      <c r="E32" s="64">
        <f t="shared" si="9"/>
        <v>0</v>
      </c>
      <c r="W32" s="21"/>
      <c r="X32" s="22"/>
      <c r="Y32" s="155" t="str">
        <f t="shared" si="10"/>
        <v/>
      </c>
      <c r="Z32" s="156"/>
      <c r="AA32" s="156"/>
      <c r="AB32" s="156"/>
      <c r="AC32" s="155">
        <f t="shared" si="11"/>
        <v>0</v>
      </c>
      <c r="AD32" s="156"/>
      <c r="AE32" s="156"/>
      <c r="AF32" s="156"/>
      <c r="AG32" s="155" t="e">
        <f t="shared" si="12"/>
        <v>#VALUE!</v>
      </c>
      <c r="AH32" s="156"/>
      <c r="AI32" s="156"/>
      <c r="AJ32" s="156"/>
      <c r="AK32" s="157">
        <v>50000</v>
      </c>
      <c r="AL32" s="156"/>
      <c r="AM32" s="156"/>
      <c r="AN32" s="156"/>
      <c r="AO32" s="22"/>
      <c r="AP32" s="26">
        <f t="shared" si="13"/>
        <v>0</v>
      </c>
      <c r="AQ32" s="26" t="e">
        <f t="shared" si="14"/>
        <v>#VALUE!</v>
      </c>
      <c r="AR32" s="22"/>
      <c r="AS32" s="22"/>
    </row>
    <row r="33" spans="2:45" ht="20.25" thickBot="1">
      <c r="B33" s="107" t="s">
        <v>20</v>
      </c>
      <c r="C33" s="108"/>
      <c r="D33" s="65">
        <f>SUM(D25:D32)</f>
        <v>384000</v>
      </c>
      <c r="E33" s="66">
        <f>SUM(E25:E32)</f>
        <v>5000</v>
      </c>
      <c r="W33" s="21"/>
      <c r="X33" s="22"/>
      <c r="Y33" s="155">
        <f t="shared" si="10"/>
        <v>0</v>
      </c>
      <c r="Z33" s="156"/>
      <c r="AA33" s="156"/>
      <c r="AB33" s="156"/>
      <c r="AC33" s="155">
        <f t="shared" si="11"/>
        <v>0</v>
      </c>
      <c r="AD33" s="156"/>
      <c r="AE33" s="156"/>
      <c r="AF33" s="156"/>
      <c r="AG33" s="155">
        <f t="shared" si="12"/>
        <v>2000000</v>
      </c>
      <c r="AH33" s="156"/>
      <c r="AI33" s="156"/>
      <c r="AJ33" s="156"/>
      <c r="AK33" s="157">
        <v>50000</v>
      </c>
      <c r="AL33" s="156"/>
      <c r="AM33" s="156"/>
      <c r="AN33" s="156"/>
      <c r="AO33" s="22"/>
      <c r="AP33" s="26">
        <f t="shared" si="13"/>
        <v>0</v>
      </c>
      <c r="AQ33" s="26">
        <f t="shared" si="14"/>
        <v>100000</v>
      </c>
      <c r="AR33" s="22"/>
      <c r="AS33" s="22"/>
    </row>
    <row r="34" spans="2:45" ht="15" customHeight="1" thickBot="1">
      <c r="B34" s="5"/>
      <c r="D34" s="5"/>
      <c r="W34" s="21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</row>
    <row r="35" spans="2:45">
      <c r="D35" s="158" t="s">
        <v>26</v>
      </c>
      <c r="E35" s="91"/>
      <c r="W35" s="21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</row>
    <row r="36" spans="2:45" ht="20.25" customHeight="1" thickBot="1">
      <c r="B36" s="5"/>
      <c r="D36" s="153">
        <f>D33-E33</f>
        <v>379000</v>
      </c>
      <c r="E36" s="154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</row>
    <row r="38" spans="2:45" ht="18" customHeight="1" thickBot="1">
      <c r="B38" s="6"/>
    </row>
    <row r="39" spans="2:45" ht="18" customHeight="1" thickBot="1">
      <c r="B39" s="136" t="s">
        <v>14</v>
      </c>
      <c r="C39" s="137"/>
      <c r="D39" s="138" t="s">
        <v>18</v>
      </c>
      <c r="E39" s="110"/>
    </row>
    <row r="40" spans="2:45" ht="22.5" customHeight="1" thickTop="1" thickBot="1">
      <c r="B40" s="139">
        <v>381500</v>
      </c>
      <c r="C40" s="140"/>
      <c r="D40" s="141">
        <f>D36-D53</f>
        <v>379000</v>
      </c>
      <c r="E40" s="142"/>
    </row>
    <row r="41" spans="2:45" ht="20.25" thickBot="1">
      <c r="B41" s="84" t="s">
        <v>22</v>
      </c>
    </row>
    <row r="42" spans="2:45" ht="33" customHeight="1" thickBot="1">
      <c r="B42" s="147" t="s">
        <v>36</v>
      </c>
      <c r="C42" s="148"/>
      <c r="D42" s="148"/>
      <c r="E42" s="133" t="str">
        <f>IF(B40&gt;=D40,"の範囲内なので","を上回るため")</f>
        <v>の範囲内なので</v>
      </c>
      <c r="F42" s="133"/>
      <c r="G42" s="133"/>
      <c r="H42" s="133" t="s">
        <v>6</v>
      </c>
      <c r="I42" s="133"/>
      <c r="J42" s="133"/>
      <c r="K42" s="133"/>
      <c r="L42" s="133"/>
      <c r="M42" s="134" t="str">
        <f>IF(B40&gt;=D40,"満たしています","満たしません")</f>
        <v>満たしています</v>
      </c>
      <c r="N42" s="134"/>
      <c r="O42" s="134"/>
      <c r="P42" s="134"/>
      <c r="Q42" s="135"/>
    </row>
    <row r="45" spans="2:45" ht="23.25" customHeight="1" thickBot="1">
      <c r="B45" s="1" t="s">
        <v>62</v>
      </c>
    </row>
    <row r="46" spans="2:45" ht="16.5" customHeight="1">
      <c r="B46" s="7" t="s">
        <v>17</v>
      </c>
      <c r="C46" s="149"/>
      <c r="D46" s="150"/>
    </row>
    <row r="47" spans="2:45" ht="16.5" customHeight="1">
      <c r="B47" s="9" t="s">
        <v>15</v>
      </c>
      <c r="C47" s="151" t="str">
        <f>IF(COUNTIF(U13:U20,"")=7,"該当する","該当しない")</f>
        <v>該当しない</v>
      </c>
      <c r="D47" s="152"/>
    </row>
    <row r="48" spans="2:45" ht="16.5" customHeight="1" thickBot="1">
      <c r="B48" s="8" t="s">
        <v>16</v>
      </c>
      <c r="C48" s="12">
        <f>IF(COUNTIF($D$13:$D$20,"○")&gt;2,COUNTIF($D$13:$D$20,"○")-2,0)</f>
        <v>0</v>
      </c>
      <c r="D48" s="10" t="s">
        <v>3</v>
      </c>
    </row>
    <row r="49" spans="2:5">
      <c r="B49" t="s">
        <v>8</v>
      </c>
    </row>
    <row r="51" spans="2:5" ht="19.5" thickBot="1"/>
    <row r="52" spans="2:5" ht="20.25" customHeight="1" thickBot="1">
      <c r="D52" s="109" t="s">
        <v>4</v>
      </c>
      <c r="E52" s="110"/>
    </row>
    <row r="53" spans="2:5" ht="18" customHeight="1" thickTop="1" thickBot="1">
      <c r="D53" s="111">
        <f>IF(C47="該当する",40000,0)+40000*C48</f>
        <v>0</v>
      </c>
      <c r="E53" s="112"/>
    </row>
  </sheetData>
  <sheetProtection algorithmName="SHA-512" hashValue="wQk9KdhqQS7VXJAyCyG5btSDjHSQ/ULBARPBL3Cv1EJUsW5eg5bHMqxPkAlqhwo7VBMYl9Og4RWSqNvfUuy7cQ==" saltValue="jvMb+N9Kw/VAWNm0oRqS0Q==" spinCount="100000" sheet="1" objects="1" scenarios="1"/>
  <mergeCells count="82">
    <mergeCell ref="G9:G12"/>
    <mergeCell ref="H9:H12"/>
    <mergeCell ref="A1:H1"/>
    <mergeCell ref="E2:G2"/>
    <mergeCell ref="B3:C4"/>
    <mergeCell ref="E3:G3"/>
    <mergeCell ref="E4:G4"/>
    <mergeCell ref="V10:V12"/>
    <mergeCell ref="I9:P9"/>
    <mergeCell ref="Q9:V9"/>
    <mergeCell ref="I10:I12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S10:S12"/>
    <mergeCell ref="T10:T12"/>
    <mergeCell ref="U10:U12"/>
    <mergeCell ref="Y22:AF22"/>
    <mergeCell ref="AG22:AN22"/>
    <mergeCell ref="Y23:AF23"/>
    <mergeCell ref="AG23:AN23"/>
    <mergeCell ref="Y24:AB24"/>
    <mergeCell ref="AC24:AF24"/>
    <mergeCell ref="AG24:AJ24"/>
    <mergeCell ref="AK24:AN24"/>
    <mergeCell ref="Y25:AB25"/>
    <mergeCell ref="AC25:AF25"/>
    <mergeCell ref="AG25:AJ25"/>
    <mergeCell ref="AK25:AN25"/>
    <mergeCell ref="Y26:AB26"/>
    <mergeCell ref="AC26:AF26"/>
    <mergeCell ref="AG26:AJ26"/>
    <mergeCell ref="AK26:AN26"/>
    <mergeCell ref="Y27:AB27"/>
    <mergeCell ref="AC27:AF27"/>
    <mergeCell ref="AG27:AJ27"/>
    <mergeCell ref="AK27:AN27"/>
    <mergeCell ref="Y28:AB28"/>
    <mergeCell ref="AC28:AF28"/>
    <mergeCell ref="AG28:AJ28"/>
    <mergeCell ref="AK28:AN28"/>
    <mergeCell ref="Y29:AB29"/>
    <mergeCell ref="AC29:AF29"/>
    <mergeCell ref="AG29:AJ29"/>
    <mergeCell ref="AK29:AN29"/>
    <mergeCell ref="Y30:AB30"/>
    <mergeCell ref="AC30:AF30"/>
    <mergeCell ref="AG30:AJ30"/>
    <mergeCell ref="AK30:AN30"/>
    <mergeCell ref="D35:E35"/>
    <mergeCell ref="Y31:AB31"/>
    <mergeCell ref="AC31:AF31"/>
    <mergeCell ref="AG31:AJ31"/>
    <mergeCell ref="AK31:AN31"/>
    <mergeCell ref="Y32:AB32"/>
    <mergeCell ref="AC32:AF32"/>
    <mergeCell ref="AG32:AJ32"/>
    <mergeCell ref="AK32:AN32"/>
    <mergeCell ref="B33:C33"/>
    <mergeCell ref="Y33:AB33"/>
    <mergeCell ref="AC33:AF33"/>
    <mergeCell ref="AG33:AJ33"/>
    <mergeCell ref="AK33:AN33"/>
    <mergeCell ref="D53:E53"/>
    <mergeCell ref="D36:E36"/>
    <mergeCell ref="B39:C39"/>
    <mergeCell ref="D39:E39"/>
    <mergeCell ref="B40:C40"/>
    <mergeCell ref="D40:E40"/>
    <mergeCell ref="B42:D42"/>
    <mergeCell ref="E42:G42"/>
    <mergeCell ref="H42:L42"/>
    <mergeCell ref="M42:Q42"/>
    <mergeCell ref="C46:D46"/>
    <mergeCell ref="C47:D47"/>
    <mergeCell ref="D52:E52"/>
  </mergeCells>
  <phoneticPr fontId="3"/>
  <dataValidations count="4">
    <dataValidation type="list" allowBlank="1" showInputMessage="1" showErrorMessage="1" sqref="B3" xr:uid="{CE03333C-2CDB-4E5F-9326-0495962B4D56}">
      <formula1>"高等学校奨学金,大学等奨学金"</formula1>
    </dataValidation>
    <dataValidation showInputMessage="1" showErrorMessage="1" sqref="E13:E20 I13:Q20" xr:uid="{A86B468B-C55B-4DD0-9B0A-CB7329D402EC}"/>
    <dataValidation type="list" showInputMessage="1" showErrorMessage="1" sqref="D13:D20 V13:V20 R13:T20 G13:H20" xr:uid="{AC5D2391-CD4E-4545-9198-F349CA76A8A3}">
      <formula1>$Y$1:$Y$2</formula1>
    </dataValidation>
    <dataValidation type="list" showInputMessage="1" showErrorMessage="1" sqref="U13:U20" xr:uid="{9FA1F997-1F25-41C6-86B3-6BBD7659ED80}">
      <formula1>$Z$1:$Z$3</formula1>
    </dataValidation>
  </dataValidations>
  <pageMargins left="0.25" right="0.25" top="0.75" bottom="0.75" header="0.3" footer="0.3"/>
  <pageSetup paperSize="9" scale="3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D5D0E-0189-414F-A03F-774F465E3BF7}">
  <sheetPr>
    <tabColor rgb="FFFFFF00"/>
  </sheetPr>
  <dimension ref="A1:AS53"/>
  <sheetViews>
    <sheetView showGridLines="0" view="pageBreakPreview" zoomScale="70" zoomScaleNormal="100" zoomScaleSheetLayoutView="70" workbookViewId="0">
      <selection activeCell="A3" sqref="A3"/>
    </sheetView>
  </sheetViews>
  <sheetFormatPr defaultRowHeight="18.75"/>
  <cols>
    <col min="1" max="1" width="4.125" customWidth="1"/>
    <col min="2" max="2" width="16.25" customWidth="1"/>
    <col min="3" max="3" width="13.125" customWidth="1"/>
    <col min="4" max="4" width="14" bestFit="1" customWidth="1"/>
    <col min="5" max="5" width="12.75" customWidth="1"/>
    <col min="6" max="6" width="3.375" customWidth="1"/>
    <col min="7" max="12" width="3" customWidth="1"/>
    <col min="13" max="13" width="9.25" customWidth="1"/>
    <col min="14" max="21" width="3" customWidth="1"/>
    <col min="22" max="22" width="3.25" customWidth="1"/>
    <col min="23" max="23" width="3.5" customWidth="1"/>
    <col min="24" max="41" width="3.125" customWidth="1"/>
    <col min="42" max="43" width="9.25" customWidth="1"/>
    <col min="44" max="51" width="3.125" customWidth="1"/>
  </cols>
  <sheetData>
    <row r="1" spans="1:45" ht="35.25" customHeight="1" thickBot="1">
      <c r="A1" s="113" t="s">
        <v>7</v>
      </c>
      <c r="B1" s="113"/>
      <c r="C1" s="113"/>
      <c r="D1" s="113"/>
      <c r="E1" s="113"/>
      <c r="F1" s="113"/>
      <c r="G1" s="113"/>
      <c r="H1" s="113"/>
      <c r="W1" s="21"/>
      <c r="X1" s="27"/>
      <c r="Y1" s="24"/>
      <c r="Z1" s="24"/>
      <c r="AA1" s="27"/>
      <c r="AB1" s="27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</row>
    <row r="2" spans="1:45" ht="16.5" customHeight="1" thickBot="1">
      <c r="B2" s="1" t="s">
        <v>0</v>
      </c>
      <c r="E2" s="114" t="s">
        <v>1</v>
      </c>
      <c r="F2" s="115"/>
      <c r="G2" s="116"/>
      <c r="W2" s="21"/>
      <c r="X2" s="27"/>
      <c r="Y2" s="24" t="s">
        <v>13</v>
      </c>
      <c r="Z2" s="24" t="s">
        <v>23</v>
      </c>
      <c r="AA2" s="27"/>
      <c r="AB2" s="27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</row>
    <row r="3" spans="1:45" ht="16.5" customHeight="1" thickBot="1">
      <c r="B3" s="117" t="s">
        <v>35</v>
      </c>
      <c r="C3" s="118"/>
      <c r="E3" s="121" t="s">
        <v>2</v>
      </c>
      <c r="F3" s="122"/>
      <c r="G3" s="123"/>
      <c r="W3" s="21"/>
      <c r="X3" s="27"/>
      <c r="Y3" s="27"/>
      <c r="Z3" s="24" t="s">
        <v>24</v>
      </c>
      <c r="AA3" s="27"/>
      <c r="AB3" s="27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</row>
    <row r="4" spans="1:45" ht="16.5" customHeight="1" thickBot="1">
      <c r="B4" s="119"/>
      <c r="C4" s="120"/>
      <c r="E4" s="124" t="s">
        <v>21</v>
      </c>
      <c r="F4" s="125"/>
      <c r="G4" s="126"/>
      <c r="W4" s="21"/>
      <c r="X4" s="27"/>
      <c r="Y4" s="27"/>
      <c r="Z4" s="27"/>
      <c r="AA4" s="27"/>
      <c r="AB4" s="27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</row>
    <row r="5" spans="1:45" ht="16.5" customHeight="1">
      <c r="B5" s="15"/>
      <c r="C5" s="15"/>
      <c r="D5" s="16"/>
      <c r="E5" s="16"/>
      <c r="F5" s="13"/>
      <c r="G5" s="13"/>
      <c r="H5" s="13"/>
      <c r="I5" s="16"/>
      <c r="W5" s="21"/>
      <c r="X5" s="27"/>
      <c r="Y5" s="27"/>
      <c r="Z5" s="27"/>
      <c r="AA5" s="27"/>
      <c r="AB5" s="27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</row>
    <row r="6" spans="1:45" ht="16.5" customHeight="1">
      <c r="C6" s="3"/>
      <c r="I6" s="4"/>
      <c r="W6" s="21"/>
      <c r="X6" s="27"/>
      <c r="Y6" s="27"/>
      <c r="Z6" s="27"/>
      <c r="AA6" s="27"/>
      <c r="AB6" s="27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</row>
    <row r="7" spans="1:45" ht="16.5" customHeight="1">
      <c r="B7" s="1"/>
      <c r="C7" s="15"/>
      <c r="D7" s="16"/>
      <c r="E7" s="16"/>
      <c r="F7" s="13"/>
      <c r="G7" s="13"/>
      <c r="H7" s="13"/>
      <c r="I7" s="16"/>
      <c r="W7" s="21"/>
      <c r="X7" s="27"/>
      <c r="Y7" s="27"/>
      <c r="Z7" s="27"/>
      <c r="AA7" s="27"/>
      <c r="AB7" s="27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</row>
    <row r="8" spans="1:45" ht="16.5" customHeight="1" thickBot="1">
      <c r="B8" s="85" t="s">
        <v>60</v>
      </c>
      <c r="C8" s="3"/>
      <c r="F8" s="76" t="s">
        <v>57</v>
      </c>
      <c r="I8" s="4"/>
      <c r="W8" s="21"/>
      <c r="X8" s="27"/>
      <c r="Y8" s="27"/>
      <c r="Z8" s="27"/>
      <c r="AA8" s="27"/>
      <c r="AB8" s="27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</row>
    <row r="9" spans="1:45" ht="16.5" customHeight="1">
      <c r="B9" s="82"/>
      <c r="C9" s="15"/>
      <c r="D9" s="16"/>
      <c r="E9" s="16" t="s">
        <v>58</v>
      </c>
      <c r="F9" s="13"/>
      <c r="G9" s="127" t="s">
        <v>37</v>
      </c>
      <c r="H9" s="130" t="s">
        <v>38</v>
      </c>
      <c r="I9" s="89" t="s">
        <v>51</v>
      </c>
      <c r="J9" s="89"/>
      <c r="K9" s="89"/>
      <c r="L9" s="89"/>
      <c r="M9" s="89"/>
      <c r="N9" s="89"/>
      <c r="O9" s="89"/>
      <c r="P9" s="89"/>
      <c r="Q9" s="90" t="s">
        <v>52</v>
      </c>
      <c r="R9" s="90"/>
      <c r="S9" s="90"/>
      <c r="T9" s="90"/>
      <c r="U9" s="90"/>
      <c r="V9" s="91"/>
      <c r="W9" s="21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</row>
    <row r="10" spans="1:45" ht="16.5" customHeight="1">
      <c r="B10" s="2"/>
      <c r="C10" s="3"/>
      <c r="G10" s="128"/>
      <c r="H10" s="131"/>
      <c r="I10" s="92" t="s">
        <v>39</v>
      </c>
      <c r="J10" s="94" t="s">
        <v>40</v>
      </c>
      <c r="K10" s="94" t="s">
        <v>41</v>
      </c>
      <c r="L10" s="96" t="s">
        <v>50</v>
      </c>
      <c r="M10" s="94" t="s">
        <v>42</v>
      </c>
      <c r="N10" s="94" t="s">
        <v>43</v>
      </c>
      <c r="O10" s="94" t="s">
        <v>44</v>
      </c>
      <c r="P10" s="94" t="s">
        <v>45</v>
      </c>
      <c r="Q10" s="98" t="s">
        <v>46</v>
      </c>
      <c r="R10" s="94" t="s">
        <v>44</v>
      </c>
      <c r="S10" s="94" t="s">
        <v>45</v>
      </c>
      <c r="T10" s="94" t="s">
        <v>47</v>
      </c>
      <c r="U10" s="98" t="s">
        <v>48</v>
      </c>
      <c r="V10" s="100" t="s">
        <v>49</v>
      </c>
      <c r="W10" s="21"/>
      <c r="X10" s="22"/>
      <c r="Y10" s="22"/>
      <c r="Z10" s="23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3"/>
      <c r="AN10" s="22"/>
      <c r="AO10" s="22"/>
      <c r="AP10" s="22"/>
      <c r="AQ10" s="22"/>
      <c r="AR10" s="22"/>
      <c r="AS10" s="22"/>
    </row>
    <row r="11" spans="1:45" ht="21" customHeight="1" thickBot="1">
      <c r="C11" s="75" t="s">
        <v>56</v>
      </c>
      <c r="G11" s="128"/>
      <c r="H11" s="131"/>
      <c r="I11" s="92"/>
      <c r="J11" s="94"/>
      <c r="K11" s="94"/>
      <c r="L11" s="96"/>
      <c r="M11" s="94"/>
      <c r="N11" s="94"/>
      <c r="O11" s="94"/>
      <c r="P11" s="94"/>
      <c r="Q11" s="98"/>
      <c r="R11" s="94"/>
      <c r="S11" s="94"/>
      <c r="T11" s="94"/>
      <c r="U11" s="98"/>
      <c r="V11" s="100"/>
      <c r="W11" s="21"/>
      <c r="X11" s="22"/>
      <c r="Y11" s="22"/>
      <c r="Z11" s="2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3">
        <v>5</v>
      </c>
      <c r="AN11" s="22"/>
      <c r="AO11" s="22"/>
      <c r="AP11" s="22"/>
      <c r="AQ11" s="22"/>
      <c r="AR11" s="22"/>
      <c r="AS11" s="22"/>
    </row>
    <row r="12" spans="1:45" ht="17.25" customHeight="1" thickBot="1">
      <c r="B12" s="53" t="s">
        <v>9</v>
      </c>
      <c r="C12" s="86" t="s">
        <v>10</v>
      </c>
      <c r="D12" s="55" t="s">
        <v>11</v>
      </c>
      <c r="E12" s="74" t="s">
        <v>27</v>
      </c>
      <c r="G12" s="129"/>
      <c r="H12" s="132"/>
      <c r="I12" s="93"/>
      <c r="J12" s="95"/>
      <c r="K12" s="95"/>
      <c r="L12" s="97"/>
      <c r="M12" s="95"/>
      <c r="N12" s="95"/>
      <c r="O12" s="95"/>
      <c r="P12" s="95"/>
      <c r="Q12" s="99"/>
      <c r="R12" s="95"/>
      <c r="S12" s="95"/>
      <c r="T12" s="95"/>
      <c r="U12" s="99"/>
      <c r="V12" s="101"/>
      <c r="W12" s="21"/>
      <c r="X12" s="22"/>
      <c r="Y12" s="23">
        <v>5</v>
      </c>
      <c r="Z12" s="23">
        <v>10</v>
      </c>
      <c r="AA12" s="23">
        <v>18</v>
      </c>
      <c r="AB12" s="23">
        <v>13</v>
      </c>
      <c r="AC12" s="23">
        <v>10</v>
      </c>
      <c r="AD12" s="22"/>
      <c r="AE12" s="23">
        <v>5</v>
      </c>
      <c r="AF12" s="23">
        <v>22</v>
      </c>
      <c r="AG12" s="23">
        <v>10</v>
      </c>
      <c r="AH12" s="23">
        <v>1</v>
      </c>
      <c r="AI12" s="22"/>
      <c r="AJ12" s="23">
        <v>10</v>
      </c>
      <c r="AK12" s="23">
        <v>1</v>
      </c>
      <c r="AL12" s="23">
        <v>1</v>
      </c>
      <c r="AM12" s="23">
        <v>1</v>
      </c>
      <c r="AN12" s="23">
        <v>1</v>
      </c>
      <c r="AO12" s="22"/>
      <c r="AP12" s="22"/>
      <c r="AQ12" s="22"/>
      <c r="AR12" s="22"/>
      <c r="AS12" s="22"/>
    </row>
    <row r="13" spans="1:45" ht="17.25" customHeight="1" thickTop="1">
      <c r="B13" s="49" t="s">
        <v>23</v>
      </c>
      <c r="C13" s="50">
        <v>4000000</v>
      </c>
      <c r="D13" s="51"/>
      <c r="E13" s="52">
        <f>IF(C13&gt;0,SUM(Y13:AO13)*10000,"")</f>
        <v>50000</v>
      </c>
      <c r="F13" s="40"/>
      <c r="G13" s="57"/>
      <c r="H13" s="51"/>
      <c r="I13" s="58"/>
      <c r="J13" s="59"/>
      <c r="K13" s="59"/>
      <c r="L13" s="60"/>
      <c r="M13" s="59"/>
      <c r="N13" s="59"/>
      <c r="O13" s="59"/>
      <c r="P13" s="59"/>
      <c r="Q13" s="60"/>
      <c r="R13" s="51"/>
      <c r="S13" s="51"/>
      <c r="T13" s="51"/>
      <c r="U13" s="51"/>
      <c r="V13" s="61"/>
      <c r="W13" s="21"/>
      <c r="X13" s="22"/>
      <c r="Y13" s="24">
        <f t="shared" ref="Y13:Z20" si="0">IF(G13="○",Y$12,0)</f>
        <v>0</v>
      </c>
      <c r="Z13" s="24">
        <f>IF(H13="○",Z$12,0)</f>
        <v>0</v>
      </c>
      <c r="AA13" s="25">
        <f>AA$12*I13</f>
        <v>0</v>
      </c>
      <c r="AB13" s="25">
        <f t="shared" ref="AB13:AC20" si="1">AB$12*J13</f>
        <v>0</v>
      </c>
      <c r="AC13" s="25">
        <f t="shared" si="1"/>
        <v>0</v>
      </c>
      <c r="AD13" s="24"/>
      <c r="AE13" s="25">
        <f t="shared" ref="AE13:AH20" si="2">AE$12*M13</f>
        <v>0</v>
      </c>
      <c r="AF13" s="25">
        <f t="shared" si="2"/>
        <v>0</v>
      </c>
      <c r="AG13" s="25">
        <f t="shared" si="2"/>
        <v>0</v>
      </c>
      <c r="AH13" s="25">
        <f t="shared" si="2"/>
        <v>0</v>
      </c>
      <c r="AI13" s="24"/>
      <c r="AJ13" s="24">
        <f>IF(R13="○",AJ$12,0)</f>
        <v>0</v>
      </c>
      <c r="AK13" s="24">
        <f t="shared" ref="AK13:AN20" si="3">IF(S13="○",AK$12,0)</f>
        <v>0</v>
      </c>
      <c r="AL13" s="24">
        <f t="shared" si="3"/>
        <v>0</v>
      </c>
      <c r="AM13" s="24">
        <f>IF(U13="母",AM$11,IF(U13="父",AM$12,0))</f>
        <v>0</v>
      </c>
      <c r="AN13" s="24">
        <f t="shared" si="3"/>
        <v>0</v>
      </c>
      <c r="AO13" s="23">
        <v>5</v>
      </c>
      <c r="AP13" s="22"/>
      <c r="AQ13" s="22"/>
      <c r="AR13" s="22"/>
      <c r="AS13" s="22"/>
    </row>
    <row r="14" spans="1:45" ht="17.25" customHeight="1">
      <c r="B14" s="44" t="s">
        <v>24</v>
      </c>
      <c r="C14" s="43">
        <v>4000000</v>
      </c>
      <c r="D14" s="28"/>
      <c r="E14" s="45">
        <f t="shared" ref="E14:E20" si="4">IF(C14&gt;0,SUM(Y14:AO14)*10000,"")</f>
        <v>50000</v>
      </c>
      <c r="F14" s="40"/>
      <c r="G14" s="32"/>
      <c r="H14" s="28"/>
      <c r="I14" s="29"/>
      <c r="J14" s="30"/>
      <c r="K14" s="30"/>
      <c r="L14" s="31"/>
      <c r="M14" s="30"/>
      <c r="N14" s="30"/>
      <c r="O14" s="30"/>
      <c r="P14" s="30"/>
      <c r="Q14" s="31"/>
      <c r="R14" s="28"/>
      <c r="S14" s="28"/>
      <c r="T14" s="28"/>
      <c r="U14" s="28"/>
      <c r="V14" s="33"/>
      <c r="W14" s="21"/>
      <c r="X14" s="22"/>
      <c r="Y14" s="24">
        <f t="shared" si="0"/>
        <v>0</v>
      </c>
      <c r="Z14" s="24">
        <f t="shared" si="0"/>
        <v>0</v>
      </c>
      <c r="AA14" s="25">
        <f t="shared" ref="AA14:AA20" si="5">AA$12*I14</f>
        <v>0</v>
      </c>
      <c r="AB14" s="25">
        <f t="shared" si="1"/>
        <v>0</v>
      </c>
      <c r="AC14" s="25">
        <f t="shared" si="1"/>
        <v>0</v>
      </c>
      <c r="AD14" s="24"/>
      <c r="AE14" s="25">
        <f t="shared" si="2"/>
        <v>0</v>
      </c>
      <c r="AF14" s="25">
        <f t="shared" si="2"/>
        <v>0</v>
      </c>
      <c r="AG14" s="25">
        <f t="shared" si="2"/>
        <v>0</v>
      </c>
      <c r="AH14" s="25">
        <f t="shared" si="2"/>
        <v>0</v>
      </c>
      <c r="AI14" s="24"/>
      <c r="AJ14" s="24">
        <f t="shared" ref="AJ14:AJ19" si="6">IF(R14="○",AJ$12,0)</f>
        <v>0</v>
      </c>
      <c r="AK14" s="24">
        <f t="shared" si="3"/>
        <v>0</v>
      </c>
      <c r="AL14" s="24">
        <f t="shared" si="3"/>
        <v>0</v>
      </c>
      <c r="AM14" s="24">
        <f>IF(U14="母",AM$11,IF(U14="父",AM$12,0))</f>
        <v>0</v>
      </c>
      <c r="AN14" s="24">
        <f t="shared" si="3"/>
        <v>0</v>
      </c>
      <c r="AO14" s="23">
        <v>5</v>
      </c>
      <c r="AP14" s="22"/>
      <c r="AQ14" s="22"/>
      <c r="AR14" s="22"/>
      <c r="AS14" s="22"/>
    </row>
    <row r="15" spans="1:45" ht="17.25" customHeight="1">
      <c r="B15" s="44" t="s">
        <v>54</v>
      </c>
      <c r="C15" s="43"/>
      <c r="D15" s="28" t="s">
        <v>12</v>
      </c>
      <c r="E15" s="45"/>
      <c r="F15" s="40"/>
      <c r="G15" s="32"/>
      <c r="H15" s="28"/>
      <c r="I15" s="29"/>
      <c r="J15" s="30"/>
      <c r="K15" s="30"/>
      <c r="L15" s="31"/>
      <c r="M15" s="30"/>
      <c r="N15" s="30"/>
      <c r="O15" s="30"/>
      <c r="P15" s="30"/>
      <c r="Q15" s="31"/>
      <c r="R15" s="28"/>
      <c r="S15" s="28"/>
      <c r="T15" s="28"/>
      <c r="U15" s="28"/>
      <c r="V15" s="33"/>
      <c r="W15" s="21"/>
      <c r="X15" s="22"/>
      <c r="Y15" s="24">
        <f t="shared" si="0"/>
        <v>0</v>
      </c>
      <c r="Z15" s="24">
        <f t="shared" si="0"/>
        <v>0</v>
      </c>
      <c r="AA15" s="25">
        <f t="shared" si="5"/>
        <v>0</v>
      </c>
      <c r="AB15" s="25">
        <f t="shared" si="1"/>
        <v>0</v>
      </c>
      <c r="AC15" s="25">
        <f t="shared" si="1"/>
        <v>0</v>
      </c>
      <c r="AD15" s="24"/>
      <c r="AE15" s="25">
        <f t="shared" si="2"/>
        <v>0</v>
      </c>
      <c r="AF15" s="25">
        <f t="shared" si="2"/>
        <v>0</v>
      </c>
      <c r="AG15" s="25">
        <f t="shared" si="2"/>
        <v>0</v>
      </c>
      <c r="AH15" s="25">
        <f t="shared" si="2"/>
        <v>0</v>
      </c>
      <c r="AI15" s="24"/>
      <c r="AJ15" s="24">
        <f t="shared" si="6"/>
        <v>0</v>
      </c>
      <c r="AK15" s="24">
        <f t="shared" si="3"/>
        <v>0</v>
      </c>
      <c r="AL15" s="24">
        <f t="shared" si="3"/>
        <v>0</v>
      </c>
      <c r="AM15" s="24">
        <f t="shared" ref="AM15:AM20" si="7">IF(U15="母",AM$11,IF(U15="父",AM$12,0))</f>
        <v>0</v>
      </c>
      <c r="AN15" s="24">
        <f t="shared" si="3"/>
        <v>0</v>
      </c>
      <c r="AO15" s="23">
        <v>5</v>
      </c>
      <c r="AP15" s="22"/>
      <c r="AQ15" s="22"/>
      <c r="AR15" s="22"/>
      <c r="AS15" s="22"/>
    </row>
    <row r="16" spans="1:45" ht="17.25" customHeight="1">
      <c r="B16" s="44" t="s">
        <v>53</v>
      </c>
      <c r="C16" s="43"/>
      <c r="D16" s="28" t="s">
        <v>12</v>
      </c>
      <c r="E16" s="45" t="str">
        <f t="shared" si="4"/>
        <v/>
      </c>
      <c r="F16" s="40"/>
      <c r="G16" s="32"/>
      <c r="H16" s="28"/>
      <c r="I16" s="29"/>
      <c r="J16" s="30"/>
      <c r="K16" s="30"/>
      <c r="L16" s="31"/>
      <c r="M16" s="30"/>
      <c r="N16" s="30"/>
      <c r="O16" s="30"/>
      <c r="P16" s="30"/>
      <c r="Q16" s="31"/>
      <c r="R16" s="28"/>
      <c r="S16" s="28"/>
      <c r="T16" s="28"/>
      <c r="U16" s="28"/>
      <c r="V16" s="33"/>
      <c r="W16" s="21"/>
      <c r="X16" s="22"/>
      <c r="Y16" s="24">
        <f t="shared" si="0"/>
        <v>0</v>
      </c>
      <c r="Z16" s="24">
        <f t="shared" si="0"/>
        <v>0</v>
      </c>
      <c r="AA16" s="25">
        <f t="shared" si="5"/>
        <v>0</v>
      </c>
      <c r="AB16" s="25">
        <f t="shared" si="1"/>
        <v>0</v>
      </c>
      <c r="AC16" s="25">
        <f t="shared" si="1"/>
        <v>0</v>
      </c>
      <c r="AD16" s="24"/>
      <c r="AE16" s="25">
        <f t="shared" si="2"/>
        <v>0</v>
      </c>
      <c r="AF16" s="25">
        <f t="shared" si="2"/>
        <v>0</v>
      </c>
      <c r="AG16" s="25">
        <f t="shared" si="2"/>
        <v>0</v>
      </c>
      <c r="AH16" s="25">
        <f t="shared" si="2"/>
        <v>0</v>
      </c>
      <c r="AI16" s="24"/>
      <c r="AJ16" s="24">
        <f t="shared" si="6"/>
        <v>0</v>
      </c>
      <c r="AK16" s="24">
        <f t="shared" si="3"/>
        <v>0</v>
      </c>
      <c r="AL16" s="24">
        <f t="shared" si="3"/>
        <v>0</v>
      </c>
      <c r="AM16" s="24">
        <f t="shared" si="7"/>
        <v>0</v>
      </c>
      <c r="AN16" s="24">
        <f t="shared" si="3"/>
        <v>0</v>
      </c>
      <c r="AO16" s="23">
        <v>5</v>
      </c>
      <c r="AP16" s="22"/>
      <c r="AQ16" s="22"/>
      <c r="AR16" s="22"/>
      <c r="AS16" s="22"/>
    </row>
    <row r="17" spans="2:45" ht="17.25" customHeight="1">
      <c r="B17" s="44" t="s">
        <v>55</v>
      </c>
      <c r="C17" s="43"/>
      <c r="D17" s="28" t="s">
        <v>12</v>
      </c>
      <c r="E17" s="45" t="str">
        <f t="shared" si="4"/>
        <v/>
      </c>
      <c r="F17" s="40"/>
      <c r="G17" s="32"/>
      <c r="H17" s="28"/>
      <c r="I17" s="29"/>
      <c r="J17" s="30"/>
      <c r="K17" s="30"/>
      <c r="L17" s="31"/>
      <c r="M17" s="30"/>
      <c r="N17" s="30"/>
      <c r="O17" s="30"/>
      <c r="P17" s="30"/>
      <c r="Q17" s="31"/>
      <c r="R17" s="28"/>
      <c r="S17" s="28"/>
      <c r="T17" s="28"/>
      <c r="U17" s="28"/>
      <c r="V17" s="33"/>
      <c r="W17" s="21"/>
      <c r="X17" s="22"/>
      <c r="Y17" s="24">
        <f t="shared" si="0"/>
        <v>0</v>
      </c>
      <c r="Z17" s="24">
        <f t="shared" si="0"/>
        <v>0</v>
      </c>
      <c r="AA17" s="25">
        <f t="shared" si="5"/>
        <v>0</v>
      </c>
      <c r="AB17" s="25">
        <f t="shared" si="1"/>
        <v>0</v>
      </c>
      <c r="AC17" s="25">
        <f t="shared" si="1"/>
        <v>0</v>
      </c>
      <c r="AD17" s="24"/>
      <c r="AE17" s="25">
        <f t="shared" si="2"/>
        <v>0</v>
      </c>
      <c r="AF17" s="25">
        <f t="shared" si="2"/>
        <v>0</v>
      </c>
      <c r="AG17" s="25">
        <f t="shared" si="2"/>
        <v>0</v>
      </c>
      <c r="AH17" s="25">
        <f t="shared" si="2"/>
        <v>0</v>
      </c>
      <c r="AI17" s="24"/>
      <c r="AJ17" s="24">
        <f t="shared" si="6"/>
        <v>0</v>
      </c>
      <c r="AK17" s="24">
        <f t="shared" si="3"/>
        <v>0</v>
      </c>
      <c r="AL17" s="24">
        <f t="shared" si="3"/>
        <v>0</v>
      </c>
      <c r="AM17" s="24">
        <f t="shared" si="7"/>
        <v>0</v>
      </c>
      <c r="AN17" s="24">
        <f t="shared" si="3"/>
        <v>0</v>
      </c>
      <c r="AO17" s="23">
        <v>5</v>
      </c>
      <c r="AP17" s="22"/>
      <c r="AQ17" s="22"/>
      <c r="AR17" s="22"/>
      <c r="AS17" s="22"/>
    </row>
    <row r="18" spans="2:45" ht="17.25" customHeight="1">
      <c r="B18" s="44"/>
      <c r="C18" s="43"/>
      <c r="D18" s="28"/>
      <c r="E18" s="45" t="str">
        <f t="shared" si="4"/>
        <v/>
      </c>
      <c r="F18" s="40"/>
      <c r="G18" s="32"/>
      <c r="H18" s="28"/>
      <c r="I18" s="29"/>
      <c r="J18" s="30"/>
      <c r="K18" s="30"/>
      <c r="L18" s="31"/>
      <c r="M18" s="30"/>
      <c r="N18" s="30"/>
      <c r="O18" s="30"/>
      <c r="P18" s="30"/>
      <c r="Q18" s="31"/>
      <c r="R18" s="28"/>
      <c r="S18" s="28"/>
      <c r="T18" s="28"/>
      <c r="U18" s="28"/>
      <c r="V18" s="33"/>
      <c r="W18" s="21"/>
      <c r="X18" s="22"/>
      <c r="Y18" s="24">
        <f t="shared" si="0"/>
        <v>0</v>
      </c>
      <c r="Z18" s="24">
        <f t="shared" si="0"/>
        <v>0</v>
      </c>
      <c r="AA18" s="25">
        <f t="shared" si="5"/>
        <v>0</v>
      </c>
      <c r="AB18" s="25">
        <f t="shared" si="1"/>
        <v>0</v>
      </c>
      <c r="AC18" s="25">
        <f t="shared" si="1"/>
        <v>0</v>
      </c>
      <c r="AD18" s="24"/>
      <c r="AE18" s="25">
        <f t="shared" si="2"/>
        <v>0</v>
      </c>
      <c r="AF18" s="25">
        <f t="shared" si="2"/>
        <v>0</v>
      </c>
      <c r="AG18" s="25">
        <f t="shared" si="2"/>
        <v>0</v>
      </c>
      <c r="AH18" s="25">
        <f t="shared" si="2"/>
        <v>0</v>
      </c>
      <c r="AI18" s="24"/>
      <c r="AJ18" s="24">
        <f t="shared" si="6"/>
        <v>0</v>
      </c>
      <c r="AK18" s="24">
        <f t="shared" si="3"/>
        <v>0</v>
      </c>
      <c r="AL18" s="24">
        <f t="shared" si="3"/>
        <v>0</v>
      </c>
      <c r="AM18" s="24">
        <f t="shared" si="7"/>
        <v>0</v>
      </c>
      <c r="AN18" s="24">
        <f t="shared" si="3"/>
        <v>0</v>
      </c>
      <c r="AO18" s="23">
        <v>5</v>
      </c>
      <c r="AP18" s="22"/>
      <c r="AQ18" s="22"/>
      <c r="AR18" s="22"/>
      <c r="AS18" s="22"/>
    </row>
    <row r="19" spans="2:45" ht="17.25" customHeight="1">
      <c r="B19" s="44"/>
      <c r="C19" s="43"/>
      <c r="D19" s="28"/>
      <c r="E19" s="45" t="str">
        <f t="shared" si="4"/>
        <v/>
      </c>
      <c r="F19" s="40"/>
      <c r="G19" s="32"/>
      <c r="H19" s="28"/>
      <c r="I19" s="29"/>
      <c r="J19" s="30"/>
      <c r="K19" s="30"/>
      <c r="L19" s="31"/>
      <c r="M19" s="30"/>
      <c r="N19" s="30"/>
      <c r="O19" s="30"/>
      <c r="P19" s="30"/>
      <c r="Q19" s="31"/>
      <c r="R19" s="28"/>
      <c r="S19" s="28"/>
      <c r="T19" s="28"/>
      <c r="U19" s="28"/>
      <c r="V19" s="33"/>
      <c r="W19" s="21"/>
      <c r="X19" s="22"/>
      <c r="Y19" s="24">
        <f t="shared" si="0"/>
        <v>0</v>
      </c>
      <c r="Z19" s="24">
        <f t="shared" si="0"/>
        <v>0</v>
      </c>
      <c r="AA19" s="25">
        <f t="shared" si="5"/>
        <v>0</v>
      </c>
      <c r="AB19" s="25">
        <f t="shared" si="1"/>
        <v>0</v>
      </c>
      <c r="AC19" s="25">
        <f t="shared" si="1"/>
        <v>0</v>
      </c>
      <c r="AD19" s="24"/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4"/>
      <c r="AJ19" s="24">
        <f t="shared" si="6"/>
        <v>0</v>
      </c>
      <c r="AK19" s="24">
        <f t="shared" si="3"/>
        <v>0</v>
      </c>
      <c r="AL19" s="24">
        <f t="shared" si="3"/>
        <v>0</v>
      </c>
      <c r="AM19" s="24">
        <f t="shared" si="7"/>
        <v>0</v>
      </c>
      <c r="AN19" s="24">
        <f t="shared" si="3"/>
        <v>0</v>
      </c>
      <c r="AO19" s="23">
        <v>5</v>
      </c>
      <c r="AP19" s="22"/>
      <c r="AQ19" s="22"/>
      <c r="AR19" s="22"/>
      <c r="AS19" s="22"/>
    </row>
    <row r="20" spans="2:45" ht="17.25" customHeight="1" thickBot="1">
      <c r="B20" s="46"/>
      <c r="C20" s="47"/>
      <c r="D20" s="35"/>
      <c r="E20" s="48" t="str">
        <f t="shared" si="4"/>
        <v/>
      </c>
      <c r="F20" s="40"/>
      <c r="G20" s="34"/>
      <c r="H20" s="35"/>
      <c r="I20" s="36"/>
      <c r="J20" s="37"/>
      <c r="K20" s="37"/>
      <c r="L20" s="38"/>
      <c r="M20" s="37"/>
      <c r="N20" s="37"/>
      <c r="O20" s="37"/>
      <c r="P20" s="37"/>
      <c r="Q20" s="38"/>
      <c r="R20" s="35"/>
      <c r="S20" s="35"/>
      <c r="T20" s="35"/>
      <c r="U20" s="35"/>
      <c r="V20" s="39"/>
      <c r="W20" s="21"/>
      <c r="X20" s="22"/>
      <c r="Y20" s="24">
        <f t="shared" si="0"/>
        <v>0</v>
      </c>
      <c r="Z20" s="24">
        <f t="shared" si="0"/>
        <v>0</v>
      </c>
      <c r="AA20" s="25">
        <f t="shared" si="5"/>
        <v>0</v>
      </c>
      <c r="AB20" s="25">
        <f t="shared" si="1"/>
        <v>0</v>
      </c>
      <c r="AC20" s="25">
        <f t="shared" si="1"/>
        <v>0</v>
      </c>
      <c r="AD20" s="24"/>
      <c r="AE20" s="25">
        <f t="shared" si="2"/>
        <v>0</v>
      </c>
      <c r="AF20" s="25">
        <f t="shared" si="2"/>
        <v>0</v>
      </c>
      <c r="AG20" s="25">
        <f t="shared" si="2"/>
        <v>0</v>
      </c>
      <c r="AH20" s="25">
        <f t="shared" si="2"/>
        <v>0</v>
      </c>
      <c r="AI20" s="24"/>
      <c r="AJ20" s="24">
        <f>IF(R20="○",AJ$12,0)</f>
        <v>0</v>
      </c>
      <c r="AK20" s="24">
        <f t="shared" si="3"/>
        <v>0</v>
      </c>
      <c r="AL20" s="24">
        <f t="shared" si="3"/>
        <v>0</v>
      </c>
      <c r="AM20" s="24">
        <f t="shared" si="7"/>
        <v>0</v>
      </c>
      <c r="AN20" s="24">
        <f t="shared" si="3"/>
        <v>0</v>
      </c>
      <c r="AO20" s="23">
        <v>5</v>
      </c>
      <c r="AP20" s="22"/>
      <c r="AQ20" s="22"/>
      <c r="AR20" s="22"/>
      <c r="AS20" s="22"/>
    </row>
    <row r="21" spans="2:45" ht="15" customHeight="1">
      <c r="B21" s="5"/>
      <c r="D21" s="5"/>
      <c r="E21" s="41"/>
      <c r="W21" s="21"/>
      <c r="X21" s="22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2"/>
      <c r="AP21" s="22"/>
      <c r="AQ21" s="22"/>
      <c r="AR21" s="22"/>
      <c r="AS21" s="22"/>
    </row>
    <row r="22" spans="2:45" ht="15" customHeight="1">
      <c r="B22" s="5"/>
      <c r="D22" s="5"/>
      <c r="W22" s="21"/>
      <c r="X22" s="22"/>
      <c r="Y22" s="159" t="s">
        <v>33</v>
      </c>
      <c r="Z22" s="159"/>
      <c r="AA22" s="159"/>
      <c r="AB22" s="159"/>
      <c r="AC22" s="159"/>
      <c r="AD22" s="159"/>
      <c r="AE22" s="159"/>
      <c r="AF22" s="159"/>
      <c r="AG22" s="160" t="s">
        <v>34</v>
      </c>
      <c r="AH22" s="159"/>
      <c r="AI22" s="159"/>
      <c r="AJ22" s="159"/>
      <c r="AK22" s="159"/>
      <c r="AL22" s="159"/>
      <c r="AM22" s="159"/>
      <c r="AN22" s="159"/>
      <c r="AO22" s="22"/>
      <c r="AP22" s="22"/>
      <c r="AQ22" s="22"/>
      <c r="AR22" s="22"/>
      <c r="AS22" s="22"/>
    </row>
    <row r="23" spans="2:45" ht="20.25" thickBot="1">
      <c r="B23" s="1" t="s">
        <v>59</v>
      </c>
      <c r="W23" s="21"/>
      <c r="X23" s="22"/>
      <c r="Y23" s="159" t="s">
        <v>28</v>
      </c>
      <c r="Z23" s="159"/>
      <c r="AA23" s="159"/>
      <c r="AB23" s="159"/>
      <c r="AC23" s="159"/>
      <c r="AD23" s="159"/>
      <c r="AE23" s="159"/>
      <c r="AF23" s="159"/>
      <c r="AG23" s="159" t="s">
        <v>29</v>
      </c>
      <c r="AH23" s="159"/>
      <c r="AI23" s="159"/>
      <c r="AJ23" s="159"/>
      <c r="AK23" s="159"/>
      <c r="AL23" s="159"/>
      <c r="AM23" s="159"/>
      <c r="AN23" s="159"/>
      <c r="AO23" s="22"/>
      <c r="AP23" s="22"/>
      <c r="AQ23" s="22"/>
      <c r="AR23" s="22"/>
      <c r="AS23" s="22"/>
    </row>
    <row r="24" spans="2:45" ht="15" customHeight="1" thickBot="1">
      <c r="B24" s="71" t="s">
        <v>10</v>
      </c>
      <c r="C24" s="54" t="s">
        <v>25</v>
      </c>
      <c r="D24" s="72" t="s">
        <v>5</v>
      </c>
      <c r="E24" s="73" t="s">
        <v>19</v>
      </c>
      <c r="W24" s="21"/>
      <c r="X24" s="22"/>
      <c r="Y24" s="159" t="s">
        <v>31</v>
      </c>
      <c r="Z24" s="159"/>
      <c r="AA24" s="159"/>
      <c r="AB24" s="159"/>
      <c r="AC24" s="159" t="s">
        <v>30</v>
      </c>
      <c r="AD24" s="159"/>
      <c r="AE24" s="159"/>
      <c r="AF24" s="159"/>
      <c r="AG24" s="161" t="s">
        <v>32</v>
      </c>
      <c r="AH24" s="161"/>
      <c r="AI24" s="161"/>
      <c r="AJ24" s="161"/>
      <c r="AK24" s="162">
        <v>50000</v>
      </c>
      <c r="AL24" s="159"/>
      <c r="AM24" s="159"/>
      <c r="AN24" s="159"/>
      <c r="AO24" s="22"/>
      <c r="AP24" s="22" t="s">
        <v>22</v>
      </c>
      <c r="AQ24" s="22" t="s">
        <v>22</v>
      </c>
      <c r="AR24" s="22"/>
      <c r="AS24" s="22"/>
    </row>
    <row r="25" spans="2:45" ht="17.25" customHeight="1" thickTop="1">
      <c r="B25" s="67">
        <f t="shared" ref="B25:B32" si="8">C13</f>
        <v>4000000</v>
      </c>
      <c r="C25" s="68" t="s">
        <v>25</v>
      </c>
      <c r="D25" s="69">
        <f>B25*0.06</f>
        <v>240000</v>
      </c>
      <c r="E25" s="70">
        <f>IF(AND(B25&gt;0,B25&lt;=2000000),AP25,IF(AND(B25&gt;=2000000,B25&lt;=25000000),AQ25,0))</f>
        <v>2500</v>
      </c>
      <c r="W25" s="21"/>
      <c r="X25" s="22"/>
      <c r="Y25" s="155">
        <f>E13</f>
        <v>50000</v>
      </c>
      <c r="Z25" s="156"/>
      <c r="AA25" s="156"/>
      <c r="AB25" s="156"/>
      <c r="AC25" s="155">
        <f>C13</f>
        <v>4000000</v>
      </c>
      <c r="AD25" s="156"/>
      <c r="AE25" s="156"/>
      <c r="AF25" s="156"/>
      <c r="AG25" s="155">
        <f>Y25-AC25+2000000</f>
        <v>-1950000</v>
      </c>
      <c r="AH25" s="156"/>
      <c r="AI25" s="156"/>
      <c r="AJ25" s="156"/>
      <c r="AK25" s="157">
        <v>50000</v>
      </c>
      <c r="AL25" s="156"/>
      <c r="AM25" s="156"/>
      <c r="AN25" s="156"/>
      <c r="AO25" s="22"/>
      <c r="AP25" s="26">
        <f>IF(Y25&gt;AC25,AC25*0.05,Y25*0.05)</f>
        <v>2500</v>
      </c>
      <c r="AQ25" s="26">
        <f>IF(AG25&gt;AK25,AG25*0.05,2500)</f>
        <v>2500</v>
      </c>
      <c r="AR25" s="22"/>
      <c r="AS25" s="22"/>
    </row>
    <row r="26" spans="2:45" ht="17.25" customHeight="1">
      <c r="B26" s="63">
        <f t="shared" si="8"/>
        <v>4000000</v>
      </c>
      <c r="C26" s="42" t="s">
        <v>25</v>
      </c>
      <c r="D26" s="62">
        <f>B26*0.06</f>
        <v>240000</v>
      </c>
      <c r="E26" s="64">
        <f t="shared" ref="E26:E32" si="9">IF(AND(B26&gt;0,B26&lt;=2000000),AP26,IF(AND(B26&gt;=2000000,B26&lt;=25000000),AQ26,0))</f>
        <v>2500</v>
      </c>
      <c r="W26" s="21"/>
      <c r="X26" s="22"/>
      <c r="Y26" s="155">
        <f t="shared" ref="Y26:Y33" si="10">E14</f>
        <v>50000</v>
      </c>
      <c r="Z26" s="156"/>
      <c r="AA26" s="156"/>
      <c r="AB26" s="156"/>
      <c r="AC26" s="155">
        <f t="shared" ref="AC26:AC33" si="11">C14</f>
        <v>4000000</v>
      </c>
      <c r="AD26" s="156"/>
      <c r="AE26" s="156"/>
      <c r="AF26" s="156"/>
      <c r="AG26" s="155">
        <f t="shared" ref="AG26:AG33" si="12">Y26-AC26+2000000</f>
        <v>-1950000</v>
      </c>
      <c r="AH26" s="156"/>
      <c r="AI26" s="156"/>
      <c r="AJ26" s="156"/>
      <c r="AK26" s="157">
        <v>50000</v>
      </c>
      <c r="AL26" s="156"/>
      <c r="AM26" s="156"/>
      <c r="AN26" s="156"/>
      <c r="AO26" s="22"/>
      <c r="AP26" s="26">
        <f t="shared" ref="AP26:AP33" si="13">IF(Y26&gt;AC26,AC26*0.05,Y26*0.05)</f>
        <v>2500</v>
      </c>
      <c r="AQ26" s="26">
        <f t="shared" ref="AQ26:AQ33" si="14">IF(AG26&gt;AK26,AG26*0.05,2500)</f>
        <v>2500</v>
      </c>
      <c r="AR26" s="22"/>
      <c r="AS26" s="22"/>
    </row>
    <row r="27" spans="2:45" ht="17.25" customHeight="1">
      <c r="B27" s="63">
        <f t="shared" si="8"/>
        <v>0</v>
      </c>
      <c r="C27" s="42" t="s">
        <v>25</v>
      </c>
      <c r="D27" s="62">
        <f>B27*0.06</f>
        <v>0</v>
      </c>
      <c r="E27" s="64">
        <f t="shared" si="9"/>
        <v>0</v>
      </c>
      <c r="W27" s="21"/>
      <c r="X27" s="22"/>
      <c r="Y27" s="155">
        <f t="shared" si="10"/>
        <v>0</v>
      </c>
      <c r="Z27" s="156"/>
      <c r="AA27" s="156"/>
      <c r="AB27" s="156"/>
      <c r="AC27" s="155">
        <f t="shared" si="11"/>
        <v>0</v>
      </c>
      <c r="AD27" s="156"/>
      <c r="AE27" s="156"/>
      <c r="AF27" s="156"/>
      <c r="AG27" s="155">
        <f t="shared" si="12"/>
        <v>2000000</v>
      </c>
      <c r="AH27" s="156"/>
      <c r="AI27" s="156"/>
      <c r="AJ27" s="156"/>
      <c r="AK27" s="157">
        <v>50000</v>
      </c>
      <c r="AL27" s="156"/>
      <c r="AM27" s="156"/>
      <c r="AN27" s="156"/>
      <c r="AO27" s="22"/>
      <c r="AP27" s="26">
        <f t="shared" si="13"/>
        <v>0</v>
      </c>
      <c r="AQ27" s="26">
        <f t="shared" si="14"/>
        <v>100000</v>
      </c>
      <c r="AR27" s="22"/>
      <c r="AS27" s="22"/>
    </row>
    <row r="28" spans="2:45" ht="17.25" customHeight="1">
      <c r="B28" s="63">
        <f t="shared" si="8"/>
        <v>0</v>
      </c>
      <c r="C28" s="42" t="s">
        <v>25</v>
      </c>
      <c r="D28" s="62">
        <f t="shared" ref="D28:D32" si="15">B28*0.06</f>
        <v>0</v>
      </c>
      <c r="E28" s="64">
        <f t="shared" si="9"/>
        <v>0</v>
      </c>
      <c r="W28" s="21"/>
      <c r="X28" s="22"/>
      <c r="Y28" s="155" t="str">
        <f t="shared" si="10"/>
        <v/>
      </c>
      <c r="Z28" s="156"/>
      <c r="AA28" s="156"/>
      <c r="AB28" s="156"/>
      <c r="AC28" s="155">
        <f t="shared" si="11"/>
        <v>0</v>
      </c>
      <c r="AD28" s="156"/>
      <c r="AE28" s="156"/>
      <c r="AF28" s="156"/>
      <c r="AG28" s="155" t="e">
        <f t="shared" si="12"/>
        <v>#VALUE!</v>
      </c>
      <c r="AH28" s="156"/>
      <c r="AI28" s="156"/>
      <c r="AJ28" s="156"/>
      <c r="AK28" s="157">
        <v>50000</v>
      </c>
      <c r="AL28" s="156"/>
      <c r="AM28" s="156"/>
      <c r="AN28" s="156"/>
      <c r="AO28" s="22"/>
      <c r="AP28" s="26">
        <f t="shared" si="13"/>
        <v>0</v>
      </c>
      <c r="AQ28" s="26" t="e">
        <f t="shared" si="14"/>
        <v>#VALUE!</v>
      </c>
      <c r="AR28" s="22"/>
      <c r="AS28" s="22"/>
    </row>
    <row r="29" spans="2:45" ht="17.25" customHeight="1">
      <c r="B29" s="63">
        <f t="shared" si="8"/>
        <v>0</v>
      </c>
      <c r="C29" s="42" t="s">
        <v>25</v>
      </c>
      <c r="D29" s="62">
        <f t="shared" si="15"/>
        <v>0</v>
      </c>
      <c r="E29" s="64">
        <f t="shared" si="9"/>
        <v>0</v>
      </c>
      <c r="W29" s="21"/>
      <c r="X29" s="22"/>
      <c r="Y29" s="155" t="str">
        <f t="shared" si="10"/>
        <v/>
      </c>
      <c r="Z29" s="156"/>
      <c r="AA29" s="156"/>
      <c r="AB29" s="156"/>
      <c r="AC29" s="155">
        <f t="shared" si="11"/>
        <v>0</v>
      </c>
      <c r="AD29" s="156"/>
      <c r="AE29" s="156"/>
      <c r="AF29" s="156"/>
      <c r="AG29" s="155" t="e">
        <f t="shared" si="12"/>
        <v>#VALUE!</v>
      </c>
      <c r="AH29" s="156"/>
      <c r="AI29" s="156"/>
      <c r="AJ29" s="156"/>
      <c r="AK29" s="157">
        <v>50000</v>
      </c>
      <c r="AL29" s="156"/>
      <c r="AM29" s="156"/>
      <c r="AN29" s="156"/>
      <c r="AO29" s="22"/>
      <c r="AP29" s="26">
        <f t="shared" si="13"/>
        <v>0</v>
      </c>
      <c r="AQ29" s="26" t="e">
        <f t="shared" si="14"/>
        <v>#VALUE!</v>
      </c>
      <c r="AR29" s="22"/>
      <c r="AS29" s="22"/>
    </row>
    <row r="30" spans="2:45" ht="17.25" customHeight="1">
      <c r="B30" s="63">
        <f t="shared" si="8"/>
        <v>0</v>
      </c>
      <c r="C30" s="42" t="s">
        <v>25</v>
      </c>
      <c r="D30" s="62">
        <f t="shared" si="15"/>
        <v>0</v>
      </c>
      <c r="E30" s="64">
        <f t="shared" si="9"/>
        <v>0</v>
      </c>
      <c r="W30" s="21"/>
      <c r="X30" s="22"/>
      <c r="Y30" s="155" t="str">
        <f t="shared" si="10"/>
        <v/>
      </c>
      <c r="Z30" s="156"/>
      <c r="AA30" s="156"/>
      <c r="AB30" s="156"/>
      <c r="AC30" s="155">
        <f t="shared" si="11"/>
        <v>0</v>
      </c>
      <c r="AD30" s="156"/>
      <c r="AE30" s="156"/>
      <c r="AF30" s="156"/>
      <c r="AG30" s="155" t="e">
        <f t="shared" si="12"/>
        <v>#VALUE!</v>
      </c>
      <c r="AH30" s="156"/>
      <c r="AI30" s="156"/>
      <c r="AJ30" s="156"/>
      <c r="AK30" s="157">
        <v>50000</v>
      </c>
      <c r="AL30" s="156"/>
      <c r="AM30" s="156"/>
      <c r="AN30" s="156"/>
      <c r="AO30" s="22"/>
      <c r="AP30" s="26">
        <f t="shared" si="13"/>
        <v>0</v>
      </c>
      <c r="AQ30" s="26" t="e">
        <f t="shared" si="14"/>
        <v>#VALUE!</v>
      </c>
      <c r="AR30" s="22"/>
      <c r="AS30" s="22"/>
    </row>
    <row r="31" spans="2:45" ht="17.25" customHeight="1">
      <c r="B31" s="63">
        <f t="shared" si="8"/>
        <v>0</v>
      </c>
      <c r="C31" s="42" t="s">
        <v>25</v>
      </c>
      <c r="D31" s="62">
        <f t="shared" si="15"/>
        <v>0</v>
      </c>
      <c r="E31" s="64">
        <f t="shared" si="9"/>
        <v>0</v>
      </c>
      <c r="W31" s="21"/>
      <c r="X31" s="22"/>
      <c r="Y31" s="155" t="str">
        <f t="shared" si="10"/>
        <v/>
      </c>
      <c r="Z31" s="156"/>
      <c r="AA31" s="156"/>
      <c r="AB31" s="156"/>
      <c r="AC31" s="155">
        <f t="shared" si="11"/>
        <v>0</v>
      </c>
      <c r="AD31" s="156"/>
      <c r="AE31" s="156"/>
      <c r="AF31" s="156"/>
      <c r="AG31" s="155" t="e">
        <f t="shared" si="12"/>
        <v>#VALUE!</v>
      </c>
      <c r="AH31" s="156"/>
      <c r="AI31" s="156"/>
      <c r="AJ31" s="156"/>
      <c r="AK31" s="157">
        <v>50000</v>
      </c>
      <c r="AL31" s="156"/>
      <c r="AM31" s="156"/>
      <c r="AN31" s="156"/>
      <c r="AO31" s="22"/>
      <c r="AP31" s="26">
        <f t="shared" si="13"/>
        <v>0</v>
      </c>
      <c r="AQ31" s="26" t="e">
        <f t="shared" si="14"/>
        <v>#VALUE!</v>
      </c>
      <c r="AR31" s="22"/>
      <c r="AS31" s="22"/>
    </row>
    <row r="32" spans="2:45" ht="17.25" customHeight="1">
      <c r="B32" s="63">
        <f t="shared" si="8"/>
        <v>0</v>
      </c>
      <c r="C32" s="42" t="s">
        <v>25</v>
      </c>
      <c r="D32" s="62">
        <f t="shared" si="15"/>
        <v>0</v>
      </c>
      <c r="E32" s="64">
        <f t="shared" si="9"/>
        <v>0</v>
      </c>
      <c r="W32" s="21"/>
      <c r="X32" s="22"/>
      <c r="Y32" s="155" t="str">
        <f t="shared" si="10"/>
        <v/>
      </c>
      <c r="Z32" s="156"/>
      <c r="AA32" s="156"/>
      <c r="AB32" s="156"/>
      <c r="AC32" s="155">
        <f t="shared" si="11"/>
        <v>0</v>
      </c>
      <c r="AD32" s="156"/>
      <c r="AE32" s="156"/>
      <c r="AF32" s="156"/>
      <c r="AG32" s="155" t="e">
        <f t="shared" si="12"/>
        <v>#VALUE!</v>
      </c>
      <c r="AH32" s="156"/>
      <c r="AI32" s="156"/>
      <c r="AJ32" s="156"/>
      <c r="AK32" s="157">
        <v>50000</v>
      </c>
      <c r="AL32" s="156"/>
      <c r="AM32" s="156"/>
      <c r="AN32" s="156"/>
      <c r="AO32" s="22"/>
      <c r="AP32" s="26">
        <f t="shared" si="13"/>
        <v>0</v>
      </c>
      <c r="AQ32" s="26" t="e">
        <f t="shared" si="14"/>
        <v>#VALUE!</v>
      </c>
      <c r="AR32" s="22"/>
      <c r="AS32" s="22"/>
    </row>
    <row r="33" spans="2:45" ht="20.25" thickBot="1">
      <c r="B33" s="107" t="s">
        <v>20</v>
      </c>
      <c r="C33" s="108"/>
      <c r="D33" s="65">
        <f>SUM(D25:D32)</f>
        <v>480000</v>
      </c>
      <c r="E33" s="66">
        <f>SUM(E25:E32)</f>
        <v>5000</v>
      </c>
      <c r="W33" s="21"/>
      <c r="X33" s="22"/>
      <c r="Y33" s="155">
        <f t="shared" si="10"/>
        <v>0</v>
      </c>
      <c r="Z33" s="156"/>
      <c r="AA33" s="156"/>
      <c r="AB33" s="156"/>
      <c r="AC33" s="155">
        <f t="shared" si="11"/>
        <v>0</v>
      </c>
      <c r="AD33" s="156"/>
      <c r="AE33" s="156"/>
      <c r="AF33" s="156"/>
      <c r="AG33" s="155">
        <f t="shared" si="12"/>
        <v>2000000</v>
      </c>
      <c r="AH33" s="156"/>
      <c r="AI33" s="156"/>
      <c r="AJ33" s="156"/>
      <c r="AK33" s="157">
        <v>50000</v>
      </c>
      <c r="AL33" s="156"/>
      <c r="AM33" s="156"/>
      <c r="AN33" s="156"/>
      <c r="AO33" s="22"/>
      <c r="AP33" s="26">
        <f t="shared" si="13"/>
        <v>0</v>
      </c>
      <c r="AQ33" s="26">
        <f t="shared" si="14"/>
        <v>100000</v>
      </c>
      <c r="AR33" s="22"/>
      <c r="AS33" s="22"/>
    </row>
    <row r="34" spans="2:45" ht="15" customHeight="1" thickBot="1">
      <c r="B34" s="5"/>
      <c r="D34" s="5"/>
      <c r="W34" s="21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</row>
    <row r="35" spans="2:45">
      <c r="D35" s="158" t="s">
        <v>26</v>
      </c>
      <c r="E35" s="91"/>
      <c r="W35" s="21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</row>
    <row r="36" spans="2:45" ht="20.25" customHeight="1" thickBot="1">
      <c r="B36" s="5"/>
      <c r="D36" s="153">
        <f>D33-E33</f>
        <v>475000</v>
      </c>
      <c r="E36" s="154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</row>
    <row r="38" spans="2:45" ht="18" customHeight="1" thickBot="1">
      <c r="B38" s="6"/>
    </row>
    <row r="39" spans="2:45" ht="18" customHeight="1" thickBot="1">
      <c r="B39" s="136" t="s">
        <v>14</v>
      </c>
      <c r="C39" s="137"/>
      <c r="D39" s="138" t="s">
        <v>18</v>
      </c>
      <c r="E39" s="110"/>
    </row>
    <row r="40" spans="2:45" ht="22.5" customHeight="1" thickTop="1" thickBot="1">
      <c r="B40" s="139">
        <v>381500</v>
      </c>
      <c r="C40" s="140"/>
      <c r="D40" s="141">
        <f>D36-D53</f>
        <v>435000</v>
      </c>
      <c r="E40" s="142"/>
    </row>
    <row r="41" spans="2:45" ht="20.25" thickBot="1">
      <c r="B41" s="84" t="s">
        <v>22</v>
      </c>
    </row>
    <row r="42" spans="2:45" ht="33" customHeight="1" thickBot="1">
      <c r="B42" s="147" t="s">
        <v>36</v>
      </c>
      <c r="C42" s="148"/>
      <c r="D42" s="148"/>
      <c r="E42" s="133" t="str">
        <f>IF(B40&gt;=D40,"の範囲内なので","を上回るため")</f>
        <v>を上回るため</v>
      </c>
      <c r="F42" s="133"/>
      <c r="G42" s="133"/>
      <c r="H42" s="133" t="s">
        <v>6</v>
      </c>
      <c r="I42" s="133"/>
      <c r="J42" s="133"/>
      <c r="K42" s="133"/>
      <c r="L42" s="133"/>
      <c r="M42" s="134" t="str">
        <f>IF(B40&gt;=D40,"満たしています","満たしません")</f>
        <v>満たしません</v>
      </c>
      <c r="N42" s="134"/>
      <c r="O42" s="134"/>
      <c r="P42" s="134"/>
      <c r="Q42" s="135"/>
    </row>
    <row r="45" spans="2:45" ht="23.25" customHeight="1" thickBot="1">
      <c r="B45" s="1" t="s">
        <v>62</v>
      </c>
    </row>
    <row r="46" spans="2:45" ht="16.5" customHeight="1">
      <c r="B46" s="7" t="s">
        <v>17</v>
      </c>
      <c r="C46" s="149"/>
      <c r="D46" s="150"/>
    </row>
    <row r="47" spans="2:45" ht="16.5" customHeight="1">
      <c r="B47" s="9" t="s">
        <v>15</v>
      </c>
      <c r="C47" s="151" t="str">
        <f>IF(COUNTIF(U13:U20,"")=7,"該当する","該当しない")</f>
        <v>該当しない</v>
      </c>
      <c r="D47" s="152"/>
    </row>
    <row r="48" spans="2:45" ht="16.5" customHeight="1" thickBot="1">
      <c r="B48" s="8" t="s">
        <v>16</v>
      </c>
      <c r="C48" s="12">
        <f>IF(COUNTIF($D$13:$D$20,"○")&gt;2,COUNTIF($D$13:$D$20,"○")-2,0)</f>
        <v>1</v>
      </c>
      <c r="D48" s="10" t="s">
        <v>3</v>
      </c>
    </row>
    <row r="49" spans="2:5">
      <c r="B49" t="s">
        <v>8</v>
      </c>
    </row>
    <row r="51" spans="2:5" ht="19.5" thickBot="1"/>
    <row r="52" spans="2:5" ht="20.25" customHeight="1" thickBot="1">
      <c r="D52" s="109" t="s">
        <v>4</v>
      </c>
      <c r="E52" s="110"/>
    </row>
    <row r="53" spans="2:5" ht="18" customHeight="1" thickTop="1" thickBot="1">
      <c r="D53" s="111">
        <f>IF(C47="該当する",40000,0)+40000*C48</f>
        <v>40000</v>
      </c>
      <c r="E53" s="112"/>
    </row>
  </sheetData>
  <sheetProtection algorithmName="SHA-512" hashValue="+BlQmRE8+D3NDrg8+g5FfNssjaK8InE1XMahAmyW3yteMpXd7KHYHpYwzKsKy2UG6Eo4cSPsDNV/jzaqcTa0NQ==" saltValue="rgZU2Qe2cp872T88lhwYaQ==" spinCount="100000" sheet="1" objects="1" scenarios="1"/>
  <mergeCells count="82">
    <mergeCell ref="G9:G12"/>
    <mergeCell ref="H9:H12"/>
    <mergeCell ref="A1:H1"/>
    <mergeCell ref="E2:G2"/>
    <mergeCell ref="B3:C4"/>
    <mergeCell ref="E3:G3"/>
    <mergeCell ref="E4:G4"/>
    <mergeCell ref="V10:V12"/>
    <mergeCell ref="I9:P9"/>
    <mergeCell ref="Q9:V9"/>
    <mergeCell ref="I10:I12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S10:S12"/>
    <mergeCell ref="T10:T12"/>
    <mergeCell ref="U10:U12"/>
    <mergeCell ref="Y22:AF22"/>
    <mergeCell ref="AG22:AN22"/>
    <mergeCell ref="Y23:AF23"/>
    <mergeCell ref="AG23:AN23"/>
    <mergeCell ref="Y24:AB24"/>
    <mergeCell ref="AC24:AF24"/>
    <mergeCell ref="AG24:AJ24"/>
    <mergeCell ref="AK24:AN24"/>
    <mergeCell ref="Y25:AB25"/>
    <mergeCell ref="AC25:AF25"/>
    <mergeCell ref="AG25:AJ25"/>
    <mergeCell ref="AK25:AN25"/>
    <mergeCell ref="Y26:AB26"/>
    <mergeCell ref="AC26:AF26"/>
    <mergeCell ref="AG26:AJ26"/>
    <mergeCell ref="AK26:AN26"/>
    <mergeCell ref="Y27:AB27"/>
    <mergeCell ref="AC27:AF27"/>
    <mergeCell ref="AG27:AJ27"/>
    <mergeCell ref="AK27:AN27"/>
    <mergeCell ref="Y28:AB28"/>
    <mergeCell ref="AC28:AF28"/>
    <mergeCell ref="AG28:AJ28"/>
    <mergeCell ref="AK28:AN28"/>
    <mergeCell ref="Y29:AB29"/>
    <mergeCell ref="AC29:AF29"/>
    <mergeCell ref="AG29:AJ29"/>
    <mergeCell ref="AK29:AN29"/>
    <mergeCell ref="Y30:AB30"/>
    <mergeCell ref="AC30:AF30"/>
    <mergeCell ref="AG30:AJ30"/>
    <mergeCell ref="AK30:AN30"/>
    <mergeCell ref="D35:E35"/>
    <mergeCell ref="Y31:AB31"/>
    <mergeCell ref="AC31:AF31"/>
    <mergeCell ref="AG31:AJ31"/>
    <mergeCell ref="AK31:AN31"/>
    <mergeCell ref="Y32:AB32"/>
    <mergeCell ref="AC32:AF32"/>
    <mergeCell ref="AG32:AJ32"/>
    <mergeCell ref="AK32:AN32"/>
    <mergeCell ref="B33:C33"/>
    <mergeCell ref="Y33:AB33"/>
    <mergeCell ref="AC33:AF33"/>
    <mergeCell ref="AG33:AJ33"/>
    <mergeCell ref="AK33:AN33"/>
    <mergeCell ref="D53:E53"/>
    <mergeCell ref="D36:E36"/>
    <mergeCell ref="B39:C39"/>
    <mergeCell ref="D39:E39"/>
    <mergeCell ref="B40:C40"/>
    <mergeCell ref="D40:E40"/>
    <mergeCell ref="B42:D42"/>
    <mergeCell ref="E42:G42"/>
    <mergeCell ref="H42:L42"/>
    <mergeCell ref="M42:Q42"/>
    <mergeCell ref="C46:D46"/>
    <mergeCell ref="C47:D47"/>
    <mergeCell ref="D52:E52"/>
  </mergeCells>
  <phoneticPr fontId="3"/>
  <dataValidations count="4">
    <dataValidation type="list" showInputMessage="1" showErrorMessage="1" sqref="U13:U20" xr:uid="{E60F507D-BBAB-4C2A-8E2F-991410380900}">
      <formula1>$Z$1:$Z$3</formula1>
    </dataValidation>
    <dataValidation type="list" showInputMessage="1" showErrorMessage="1" sqref="D13:D20 V13:V20 R13:T20 G13:H20" xr:uid="{75050FE4-1AA1-42B8-A2B5-96D2E533E3BF}">
      <formula1>$Y$1:$Y$2</formula1>
    </dataValidation>
    <dataValidation showInputMessage="1" showErrorMessage="1" sqref="E13:E20 I13:Q20" xr:uid="{05AE666D-7369-4388-A863-C71B8E9BA930}"/>
    <dataValidation type="list" allowBlank="1" showInputMessage="1" showErrorMessage="1" sqref="B3" xr:uid="{549EAA76-49A5-472C-8355-C3D33996F969}">
      <formula1>"高等学校奨学金,大学等奨学金"</formula1>
    </dataValidation>
  </dataValidations>
  <pageMargins left="0.25" right="0.25" top="0.75" bottom="0.75" header="0.3" footer="0.3"/>
  <pageSetup paperSize="9" scale="3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ワークシート（入力用）</vt:lpstr>
      <vt:lpstr>入力例①</vt:lpstr>
      <vt:lpstr>入力例②</vt:lpstr>
      <vt:lpstr>入力例③</vt:lpstr>
      <vt:lpstr>'ワークシート（入力用）'!Print_Area</vt:lpstr>
      <vt:lpstr>入力例①!Print_Area</vt:lpstr>
      <vt:lpstr>入力例②!Print_Area</vt:lpstr>
      <vt:lpstr>入力例③!Print_Area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下野市</dc:creator>
  <cp:lastModifiedBy>下野市</cp:lastModifiedBy>
  <cp:lastPrinted>2024-10-29T10:19:21Z</cp:lastPrinted>
  <dcterms:created xsi:type="dcterms:W3CDTF">2024-10-21T03:46:30Z</dcterms:created>
  <dcterms:modified xsi:type="dcterms:W3CDTF">2024-10-31T11:23:08Z</dcterms:modified>
</cp:coreProperties>
</file>